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90" windowHeight="6990" activeTab="0"/>
  </bookViews>
  <sheets>
    <sheet name="Смета " sheetId="1" r:id="rId1"/>
  </sheets>
  <definedNames>
    <definedName name="_xlnm.Print_Area" localSheetId="0">'Смета '!$A$1:$I$556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10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15,99</t>
        </r>
      </text>
    </comment>
  </commentList>
</comments>
</file>

<file path=xl/sharedStrings.xml><?xml version="1.0" encoding="utf-8"?>
<sst xmlns="http://schemas.openxmlformats.org/spreadsheetml/2006/main" count="990" uniqueCount="192">
  <si>
    <t>ГЭСНр</t>
  </si>
  <si>
    <t>наименование элемента затрат</t>
  </si>
  <si>
    <t>ед.изм.</t>
  </si>
  <si>
    <t>норма на единицу измерения</t>
  </si>
  <si>
    <t>количество работ</t>
  </si>
  <si>
    <t>норма на объем работ</t>
  </si>
  <si>
    <t>стоимость</t>
  </si>
  <si>
    <t>Затраты труда рабочих-строителей</t>
  </si>
  <si>
    <t>Затраты труда машинистов</t>
  </si>
  <si>
    <t>челчас</t>
  </si>
  <si>
    <t>машчас</t>
  </si>
  <si>
    <t>МАТЕРИАЛЫ</t>
  </si>
  <si>
    <t>МАШИНЫ И МЕХАНИЗМЫ</t>
  </si>
  <si>
    <t>№№ п./п.</t>
  </si>
  <si>
    <t>из них строителей</t>
  </si>
  <si>
    <t>Фонд оплаты труда - всего</t>
  </si>
  <si>
    <t>Накладные расходы</t>
  </si>
  <si>
    <t>Плановые накопления</t>
  </si>
  <si>
    <t>Стоимость материалов</t>
  </si>
  <si>
    <t>Итого</t>
  </si>
  <si>
    <t>в том числе</t>
  </si>
  <si>
    <t>ФОТ общий</t>
  </si>
  <si>
    <t>из него: ФОТ строителей</t>
  </si>
  <si>
    <t>ФОТ механизаторов</t>
  </si>
  <si>
    <t>Стоимость механизмов</t>
  </si>
  <si>
    <t>сметная цена</t>
  </si>
  <si>
    <t>Расчет затрат на уплату НДС</t>
  </si>
  <si>
    <t>Затраты на уплату НДС</t>
  </si>
  <si>
    <t>ТЗР</t>
  </si>
  <si>
    <t>Всего по 1 разделу</t>
  </si>
  <si>
    <t>механизаторов</t>
  </si>
  <si>
    <t>Итого по локальному ресурсному сметному расчету</t>
  </si>
  <si>
    <t>Всего по локальному ресурсному сметному расчету</t>
  </si>
  <si>
    <t>пр</t>
  </si>
  <si>
    <t>шт.</t>
  </si>
  <si>
    <t>Электропроводка</t>
  </si>
  <si>
    <t>100 шт</t>
  </si>
  <si>
    <t>шт</t>
  </si>
  <si>
    <t>чел-час</t>
  </si>
  <si>
    <t>Лента липкая изоляционная</t>
  </si>
  <si>
    <t>100 м</t>
  </si>
  <si>
    <t>к=1,15 к=1,2</t>
  </si>
  <si>
    <t>к=1,25 к=1,2</t>
  </si>
  <si>
    <t xml:space="preserve">из них строителей </t>
  </si>
  <si>
    <t xml:space="preserve">механизаторов </t>
  </si>
  <si>
    <t>автомобиль бортовой</t>
  </si>
  <si>
    <t>автокран</t>
  </si>
  <si>
    <t xml:space="preserve">МАТЕРИАЛЫ </t>
  </si>
  <si>
    <t>м</t>
  </si>
  <si>
    <t>10шт</t>
  </si>
  <si>
    <t>втулки изолирующие</t>
  </si>
  <si>
    <t>т</t>
  </si>
  <si>
    <t>электроды д=4мм</t>
  </si>
  <si>
    <t>кг</t>
  </si>
  <si>
    <t>патроны для пристрелки</t>
  </si>
  <si>
    <t>Автомобиль бортовой</t>
  </si>
  <si>
    <t>тальк молотый</t>
  </si>
  <si>
    <t>липкая лента изоляционная</t>
  </si>
  <si>
    <t>бирки маркировочные</t>
  </si>
  <si>
    <t>100шт.</t>
  </si>
  <si>
    <t>сжимы ответвительные</t>
  </si>
  <si>
    <t>гильзы соединительные</t>
  </si>
  <si>
    <t>колпачки изолирующие</t>
  </si>
  <si>
    <t>краска</t>
  </si>
  <si>
    <t xml:space="preserve">м </t>
  </si>
  <si>
    <t>п</t>
  </si>
  <si>
    <t xml:space="preserve">Плановые накопления </t>
  </si>
  <si>
    <t>08-03-526-1</t>
  </si>
  <si>
    <t>атокран</t>
  </si>
  <si>
    <t>Установки для сварки ручной дуговой</t>
  </si>
  <si>
    <t>Дрели электрические</t>
  </si>
  <si>
    <t>шпагат бумажный</t>
  </si>
  <si>
    <t>10 шт</t>
  </si>
  <si>
    <t>Установка светильников с лампами накаливания потолочный или настенный</t>
  </si>
  <si>
    <t xml:space="preserve">автокран </t>
  </si>
  <si>
    <t>подъемник гидравлический до10м</t>
  </si>
  <si>
    <t>автомобиль бортовой до8т</t>
  </si>
  <si>
    <t>дрели электрические</t>
  </si>
  <si>
    <t xml:space="preserve">Автоматы одно-,двух-, трёхполюсные </t>
  </si>
  <si>
    <t>автомат ВА 47-29  16 а</t>
  </si>
  <si>
    <t>Демонтаж электропроводки</t>
  </si>
  <si>
    <t>Строительный мусор</t>
  </si>
  <si>
    <t>трубка ПХВ</t>
  </si>
  <si>
    <t>дюбели распорные</t>
  </si>
  <si>
    <t>автомат ВА 47-29 3/50 а</t>
  </si>
  <si>
    <t>67-4-5</t>
  </si>
  <si>
    <t>100шт</t>
  </si>
  <si>
    <t>Подъёмник гидравлический</t>
  </si>
  <si>
    <t>Гипсовые вяжущие</t>
  </si>
  <si>
    <t>Розетка потолочная</t>
  </si>
  <si>
    <t>крюк</t>
  </si>
  <si>
    <t>67-1-1</t>
  </si>
  <si>
    <t>67-4-1</t>
  </si>
  <si>
    <t>Демонтаж осветительных приборов выключателей, розеток</t>
  </si>
  <si>
    <t>Подъемники мачтовые</t>
  </si>
  <si>
    <t>Демонтаж осветительных приборов светильников для люминисцентных ламп</t>
  </si>
  <si>
    <t>67-4-3</t>
  </si>
  <si>
    <t>Демонтаж осветительных приборов светильников с лампами накаливания</t>
  </si>
  <si>
    <t>08-03-526-1 прим</t>
  </si>
  <si>
    <t xml:space="preserve">Демонтаж автоматы одно-,       двух-, трёхполюсные </t>
  </si>
  <si>
    <t>к=1,15</t>
  </si>
  <si>
    <t>к=1,25</t>
  </si>
  <si>
    <t>08-02-412-9</t>
  </si>
  <si>
    <t>Затягивание проводов многожильных или одножильных в общей оплетке сеч.до 6 мм2 (последующий провод)</t>
  </si>
  <si>
    <t>08-02-412-1</t>
  </si>
  <si>
    <t>Затягивание проводов многожильных или одножильных в общей оплетке сеч.до 2,5 мм2(первый провод)</t>
  </si>
  <si>
    <t>провод ПУГНП 3х2,5</t>
  </si>
  <si>
    <t>08-03-591-1</t>
  </si>
  <si>
    <t>Установка выключателей одноклавишных неутопленных при открытой проводке</t>
  </si>
  <si>
    <t>подрозетники деревянные</t>
  </si>
  <si>
    <t>шурупы с полукруглой головкой</t>
  </si>
  <si>
    <t>выключатели</t>
  </si>
  <si>
    <t>08-03-591-4</t>
  </si>
  <si>
    <t>Установка выключателей двухклавишных неутопленных при открытой проводке</t>
  </si>
  <si>
    <t>08-03-591-8</t>
  </si>
  <si>
    <t>Установка розеток неутопленных при открытой проводке</t>
  </si>
  <si>
    <t>стартёры</t>
  </si>
  <si>
    <t>Установка светильников с люминисцентными лампами на подвесах с количеством ламп 2</t>
  </si>
  <si>
    <t>лампы люминисцентные ЛБ-36</t>
  </si>
  <si>
    <t>08-03-593-5</t>
  </si>
  <si>
    <t>100м2</t>
  </si>
  <si>
    <t>перфораторы электрические</t>
  </si>
  <si>
    <t>08-02-420-1</t>
  </si>
  <si>
    <t>Установка коробок ответвительных</t>
  </si>
  <si>
    <t>автокран 10т</t>
  </si>
  <si>
    <t>наконечники кабельные</t>
  </si>
  <si>
    <t>коробки ответветвительные</t>
  </si>
  <si>
    <t xml:space="preserve">из них строителей  </t>
  </si>
  <si>
    <t>1 шт</t>
  </si>
  <si>
    <t>08-03-599-10</t>
  </si>
  <si>
    <t xml:space="preserve">Демонтаж щитков осветительных </t>
  </si>
  <si>
    <t>круг отрезной</t>
  </si>
  <si>
    <t>Установка щитков осветительных на стене</t>
  </si>
  <si>
    <t>перемычки гибкие</t>
  </si>
  <si>
    <t>дин-рейка</t>
  </si>
  <si>
    <t>08-03-521-15</t>
  </si>
  <si>
    <t>Монтаж рубильника</t>
  </si>
  <si>
    <t>Рубильник ЯРВ 6123 100 А</t>
  </si>
  <si>
    <t>61-2-7</t>
  </si>
  <si>
    <t>Ремонт штукатурки внутренних стен по камню отдельными местами</t>
  </si>
  <si>
    <t>подъемник мачтовый</t>
  </si>
  <si>
    <t>раствор цементно-известковый</t>
  </si>
  <si>
    <t>м3</t>
  </si>
  <si>
    <t>строительный мусор</t>
  </si>
  <si>
    <t>светильники ЛПО 2*40</t>
  </si>
  <si>
    <t>лампа  накаливания эконом</t>
  </si>
  <si>
    <t xml:space="preserve">Щит ЩУРН  </t>
  </si>
  <si>
    <t>Отделочные работы</t>
  </si>
  <si>
    <t>62-2-2</t>
  </si>
  <si>
    <t>Грунтовка поверхности стен и потолка</t>
  </si>
  <si>
    <t>бумага шлифовальная</t>
  </si>
  <si>
    <t>м2</t>
  </si>
  <si>
    <t>15-04-027-01</t>
  </si>
  <si>
    <t>Шпатлевка стен</t>
  </si>
  <si>
    <t>Шпатлевка масляно-клеевая</t>
  </si>
  <si>
    <t>Шкурка шлифовальная двуслойная с зернистостью 40/25</t>
  </si>
  <si>
    <t>62-16-6</t>
  </si>
  <si>
    <t>Окрашивание ранее окрашенных водоэмульсионной краской стен водоэмульсионными составами</t>
  </si>
  <si>
    <t>Краски водоэмульсионные</t>
  </si>
  <si>
    <t>Мыло хозяйственное</t>
  </si>
  <si>
    <t>Мел молотый</t>
  </si>
  <si>
    <t>Пемза</t>
  </si>
  <si>
    <t>46-03-011-2</t>
  </si>
  <si>
    <t xml:space="preserve">Пробивка борозд в кирпичных стенах </t>
  </si>
  <si>
    <t>молоток отбойный</t>
  </si>
  <si>
    <t>компрессор передвижной</t>
  </si>
  <si>
    <t>светильник Луна</t>
  </si>
  <si>
    <t>розетка двойная ПГ</t>
  </si>
  <si>
    <t>выключатели ПГ</t>
  </si>
  <si>
    <t xml:space="preserve">Грунтовка </t>
  </si>
  <si>
    <t>08-03-594-7</t>
  </si>
  <si>
    <t>08-02-396-20</t>
  </si>
  <si>
    <t>Короба пластмассовые шириной до 40 мм</t>
  </si>
  <si>
    <t>шурупы с полукруглой головкой 4*40 мм</t>
  </si>
  <si>
    <t>Дюпели монтажные</t>
  </si>
  <si>
    <t>Кабель канал 20*16</t>
  </si>
  <si>
    <t>провод ВВГ 4*4</t>
  </si>
  <si>
    <t>Кабель канал 40*40</t>
  </si>
  <si>
    <t>розетка тройная ПГ</t>
  </si>
  <si>
    <t>08-03-604</t>
  </si>
  <si>
    <t>Установка звонков электрических с кнопкой</t>
  </si>
  <si>
    <t>звонок с кнопкой</t>
  </si>
  <si>
    <t>саморезы</t>
  </si>
  <si>
    <t>провод ПУНП 2х1,5</t>
  </si>
  <si>
    <t>08-03-602-2 прим</t>
  </si>
  <si>
    <t>Подключение водонагревателей</t>
  </si>
  <si>
    <t>Заведующая МДОУ Детский сад №5</t>
  </si>
  <si>
    <t>Предеина О.В.</t>
  </si>
  <si>
    <t>Освещение безопасности</t>
  </si>
  <si>
    <t xml:space="preserve">розетка  </t>
  </si>
  <si>
    <t>светильник аварийный VT-280 2*8W</t>
  </si>
  <si>
    <t>УТВЕРЖДАЮ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</si>
</sst>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%"/>
    <numFmt numFmtId="174" formatCode="0.0000000"/>
    <numFmt numFmtId="175" formatCode="0.000%"/>
  </numFmts>
  <fonts count="4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8"/>
      <name val="Arial Cyr"/>
      <family val="0"/>
    </font>
    <font>
      <b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7" fontId="0" fillId="0" borderId="0" xfId="0" applyNumberForma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175" fontId="1" fillId="0" borderId="13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0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ЛОКАЛЬНЫЙ СМЕТНЫЙ РАСЧЕТ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эксплуатационный ремонт системы отопления здания Комсомольского районного суда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8</xdr:col>
      <xdr:colOff>809625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0"/>
          <a:ext cx="3533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Начальник управления Судебного департамента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Ивановской области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В.Д.Письменский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1247775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62175" y="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Начальник ОКСиЭ управления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Ф.С.Сыколов</a:t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2000250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8200" y="0"/>
          <a:ext cx="2076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Смету составила: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Ведущий специалист ОКСиЭ                               Е.В.Козлова</a:t>
          </a:r>
        </a:p>
      </xdr:txBody>
    </xdr:sp>
    <xdr:clientData/>
  </xdr:twoCellAnchor>
  <xdr:twoCellAnchor>
    <xdr:from>
      <xdr:col>2</xdr:col>
      <xdr:colOff>47625</xdr:colOff>
      <xdr:row>10</xdr:row>
      <xdr:rowOff>0</xdr:rowOff>
    </xdr:from>
    <xdr:to>
      <xdr:col>7</xdr:col>
      <xdr:colOff>561975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62025" y="1619250"/>
          <a:ext cx="509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0</xdr:rowOff>
    </xdr:from>
    <xdr:to>
      <xdr:col>7</xdr:col>
      <xdr:colOff>133350</xdr:colOff>
      <xdr:row>12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5524500" y="225742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0</xdr:rowOff>
    </xdr:from>
    <xdr:to>
      <xdr:col>7</xdr:col>
      <xdr:colOff>133350</xdr:colOff>
      <xdr:row>12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5524500" y="225742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0</xdr:rowOff>
    </xdr:from>
    <xdr:to>
      <xdr:col>7</xdr:col>
      <xdr:colOff>133350</xdr:colOff>
      <xdr:row>12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5524500" y="225742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531</xdr:row>
      <xdr:rowOff>0</xdr:rowOff>
    </xdr:from>
    <xdr:to>
      <xdr:col>7</xdr:col>
      <xdr:colOff>133350</xdr:colOff>
      <xdr:row>531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5524500" y="10897552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531</xdr:row>
      <xdr:rowOff>0</xdr:rowOff>
    </xdr:from>
    <xdr:to>
      <xdr:col>7</xdr:col>
      <xdr:colOff>133350</xdr:colOff>
      <xdr:row>531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5524500" y="10897552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0</xdr:rowOff>
    </xdr:from>
    <xdr:to>
      <xdr:col>7</xdr:col>
      <xdr:colOff>133350</xdr:colOff>
      <xdr:row>12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5524500" y="225742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0</xdr:rowOff>
    </xdr:from>
    <xdr:to>
      <xdr:col>7</xdr:col>
      <xdr:colOff>133350</xdr:colOff>
      <xdr:row>12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5524500" y="225742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5</xdr:row>
      <xdr:rowOff>47625</xdr:rowOff>
    </xdr:from>
    <xdr:to>
      <xdr:col>7</xdr:col>
      <xdr:colOff>247650</xdr:colOff>
      <xdr:row>9</xdr:row>
      <xdr:rowOff>152400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238125" y="857250"/>
          <a:ext cx="55054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ЛОКАЛЬНЫЙ РЕСУРСНЫЙ СМЕТНЫЙ РАСЧЕТ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текущий ремонт электропроводки в МДОУ Детский сад №5 (здание яслей)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п. Петровский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1"/>
  <sheetViews>
    <sheetView tabSelected="1" view="pageBreakPreview" zoomScaleNormal="75" zoomScaleSheetLayoutView="100" zoomScalePageLayoutView="0" workbookViewId="0" topLeftCell="A530">
      <selection activeCell="K559" sqref="K559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26.25390625" style="0" customWidth="1"/>
    <col min="4" max="4" width="6.875" style="0" customWidth="1"/>
    <col min="5" max="5" width="10.25390625" style="0" bestFit="1" customWidth="1"/>
    <col min="6" max="6" width="6.75390625" style="0" customWidth="1"/>
    <col min="7" max="7" width="10.00390625" style="0" bestFit="1" customWidth="1"/>
    <col min="9" max="9" width="11.875" style="0" bestFit="1" customWidth="1"/>
    <col min="10" max="10" width="10.625" style="0" bestFit="1" customWidth="1"/>
  </cols>
  <sheetData>
    <row r="1" ht="12.75">
      <c r="C1" t="s">
        <v>191</v>
      </c>
    </row>
    <row r="2" ht="12.75">
      <c r="A2" t="s">
        <v>186</v>
      </c>
    </row>
    <row r="4" ht="12.75">
      <c r="D4" t="s">
        <v>187</v>
      </c>
    </row>
    <row r="11" ht="13.5" thickBot="1">
      <c r="A11" s="1"/>
    </row>
    <row r="12" spans="1:9" ht="36.75" thickBot="1">
      <c r="A12" s="2" t="s">
        <v>13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25</v>
      </c>
      <c r="I12" s="4" t="s">
        <v>6</v>
      </c>
    </row>
    <row r="13" spans="1:8" ht="12.75">
      <c r="A13" s="9"/>
      <c r="B13" s="5"/>
      <c r="C13" s="22" t="s">
        <v>35</v>
      </c>
      <c r="D13" s="5"/>
      <c r="E13" s="9"/>
      <c r="F13" s="9"/>
      <c r="G13" s="6"/>
      <c r="H13" s="9"/>
    </row>
    <row r="14" spans="1:10" ht="12.75">
      <c r="A14" s="8">
        <v>1</v>
      </c>
      <c r="B14" s="19" t="s">
        <v>91</v>
      </c>
      <c r="C14" s="19" t="s">
        <v>80</v>
      </c>
      <c r="D14" s="5" t="s">
        <v>40</v>
      </c>
      <c r="E14" s="9"/>
      <c r="F14" s="9">
        <v>28.5</v>
      </c>
      <c r="G14" s="6"/>
      <c r="H14" s="9"/>
      <c r="I14" s="10">
        <f>I18+I20+I21+I22+I23</f>
        <v>15692.646288</v>
      </c>
      <c r="J14">
        <v>1</v>
      </c>
    </row>
    <row r="15" spans="1:9" ht="24">
      <c r="A15" s="8"/>
      <c r="B15" s="5"/>
      <c r="C15" s="5" t="s">
        <v>7</v>
      </c>
      <c r="D15" s="5" t="s">
        <v>9</v>
      </c>
      <c r="E15" s="9">
        <v>2.54</v>
      </c>
      <c r="F15" s="9"/>
      <c r="G15" s="6">
        <f>E15*F14</f>
        <v>72.39</v>
      </c>
      <c r="H15" s="9"/>
      <c r="I15" s="53"/>
    </row>
    <row r="16" spans="1:9" ht="12.75">
      <c r="A16" s="8"/>
      <c r="B16" s="5"/>
      <c r="C16" s="5" t="s">
        <v>8</v>
      </c>
      <c r="D16" s="5" t="s">
        <v>9</v>
      </c>
      <c r="E16" s="9">
        <v>0</v>
      </c>
      <c r="F16" s="9"/>
      <c r="G16" s="6">
        <v>0</v>
      </c>
      <c r="H16" s="9"/>
      <c r="I16" s="53"/>
    </row>
    <row r="17" spans="1:10" ht="12.75">
      <c r="A17" s="8"/>
      <c r="B17" s="5"/>
      <c r="C17" s="5" t="s">
        <v>15</v>
      </c>
      <c r="D17" s="5"/>
      <c r="E17" s="9"/>
      <c r="F17" s="9"/>
      <c r="G17" s="6"/>
      <c r="H17" s="9"/>
      <c r="I17" s="7">
        <f>I18</f>
        <v>7198.4616</v>
      </c>
      <c r="J17">
        <v>2</v>
      </c>
    </row>
    <row r="18" spans="1:10" ht="12.75">
      <c r="A18" s="8"/>
      <c r="B18" s="5"/>
      <c r="C18" s="5" t="s">
        <v>14</v>
      </c>
      <c r="D18" s="5"/>
      <c r="E18" s="9">
        <v>1</v>
      </c>
      <c r="F18" s="9"/>
      <c r="G18" s="6">
        <f>G15</f>
        <v>72.39</v>
      </c>
      <c r="H18" s="9">
        <v>99.44</v>
      </c>
      <c r="I18" s="7">
        <f>G18*H18*E18</f>
        <v>7198.4616</v>
      </c>
      <c r="J18">
        <v>3</v>
      </c>
    </row>
    <row r="19" spans="1:10" ht="12.75">
      <c r="A19" s="8"/>
      <c r="B19" s="5"/>
      <c r="C19" s="5" t="s">
        <v>30</v>
      </c>
      <c r="D19" s="5"/>
      <c r="E19" s="9"/>
      <c r="F19" s="9"/>
      <c r="G19" s="6">
        <v>0</v>
      </c>
      <c r="H19" s="9">
        <v>99.44</v>
      </c>
      <c r="I19" s="7">
        <v>0</v>
      </c>
      <c r="J19">
        <v>4</v>
      </c>
    </row>
    <row r="20" spans="1:10" ht="12.75">
      <c r="A20" s="8"/>
      <c r="B20" s="5"/>
      <c r="C20" s="5" t="s">
        <v>16</v>
      </c>
      <c r="D20" s="54"/>
      <c r="E20" s="20">
        <v>0.595</v>
      </c>
      <c r="F20" s="9"/>
      <c r="G20" s="6"/>
      <c r="H20" s="9"/>
      <c r="I20" s="7">
        <f>E20*I17</f>
        <v>4283.084652</v>
      </c>
      <c r="J20">
        <v>5</v>
      </c>
    </row>
    <row r="21" spans="1:10" ht="12.75">
      <c r="A21" s="8"/>
      <c r="B21" s="5"/>
      <c r="C21" s="5" t="s">
        <v>17</v>
      </c>
      <c r="D21" s="5"/>
      <c r="E21" s="20">
        <v>0.585</v>
      </c>
      <c r="F21" s="9"/>
      <c r="G21" s="6"/>
      <c r="H21" s="9"/>
      <c r="I21" s="7">
        <f>E21*I17</f>
        <v>4211.100036</v>
      </c>
      <c r="J21">
        <v>6</v>
      </c>
    </row>
    <row r="22" spans="1:10" ht="12.75">
      <c r="A22" s="8"/>
      <c r="B22" s="5"/>
      <c r="C22" s="5" t="s">
        <v>12</v>
      </c>
      <c r="D22" s="5"/>
      <c r="E22" s="9"/>
      <c r="F22" s="9"/>
      <c r="G22" s="6"/>
      <c r="H22" s="9"/>
      <c r="I22" s="7">
        <v>0</v>
      </c>
      <c r="J22">
        <v>7</v>
      </c>
    </row>
    <row r="23" spans="1:10" ht="12.75">
      <c r="A23" s="8"/>
      <c r="B23" s="5"/>
      <c r="C23" s="5" t="s">
        <v>47</v>
      </c>
      <c r="D23" s="5"/>
      <c r="E23" s="9"/>
      <c r="F23" s="9"/>
      <c r="G23" s="6"/>
      <c r="H23" s="9"/>
      <c r="I23" s="7">
        <v>0</v>
      </c>
      <c r="J23">
        <v>8</v>
      </c>
    </row>
    <row r="24" spans="1:9" ht="12.75">
      <c r="A24" s="29"/>
      <c r="B24" s="31"/>
      <c r="C24" s="5" t="s">
        <v>81</v>
      </c>
      <c r="D24" s="31" t="s">
        <v>51</v>
      </c>
      <c r="E24" s="30">
        <v>0.004</v>
      </c>
      <c r="F24" s="30"/>
      <c r="G24" s="23">
        <f>E24*F14</f>
        <v>0.114</v>
      </c>
      <c r="H24" s="30"/>
      <c r="I24" s="56"/>
    </row>
    <row r="25" spans="1:10" ht="24">
      <c r="A25" s="8">
        <v>2</v>
      </c>
      <c r="B25" s="55" t="s">
        <v>129</v>
      </c>
      <c r="C25" s="19" t="s">
        <v>130</v>
      </c>
      <c r="D25" s="5" t="s">
        <v>34</v>
      </c>
      <c r="E25" s="9"/>
      <c r="F25" s="9">
        <v>5</v>
      </c>
      <c r="G25" s="6"/>
      <c r="H25" s="9"/>
      <c r="I25" s="10">
        <f>I29+I31+I32+I33+I37</f>
        <v>2316.4904899999997</v>
      </c>
      <c r="J25">
        <v>1</v>
      </c>
    </row>
    <row r="26" spans="1:9" ht="24">
      <c r="A26" s="8"/>
      <c r="B26" s="5"/>
      <c r="C26" s="5" t="s">
        <v>7</v>
      </c>
      <c r="D26" s="5" t="s">
        <v>9</v>
      </c>
      <c r="E26" s="9">
        <v>2.06</v>
      </c>
      <c r="F26" s="9"/>
      <c r="G26" s="6">
        <f>E26*F25</f>
        <v>10.3</v>
      </c>
      <c r="H26" s="9"/>
      <c r="I26" s="7"/>
    </row>
    <row r="27" spans="1:9" ht="12.75">
      <c r="A27" s="8"/>
      <c r="B27" s="5"/>
      <c r="C27" s="5" t="s">
        <v>8</v>
      </c>
      <c r="D27" s="5" t="s">
        <v>9</v>
      </c>
      <c r="E27" s="9">
        <v>0.04</v>
      </c>
      <c r="F27" s="9"/>
      <c r="G27" s="6">
        <f>E27*F25</f>
        <v>0.2</v>
      </c>
      <c r="H27" s="9"/>
      <c r="I27" s="7"/>
    </row>
    <row r="28" spans="1:10" ht="12.75">
      <c r="A28" s="8"/>
      <c r="B28" s="63"/>
      <c r="C28" s="5" t="s">
        <v>15</v>
      </c>
      <c r="D28" s="5"/>
      <c r="E28" s="9"/>
      <c r="F28" s="9"/>
      <c r="G28" s="6"/>
      <c r="H28" s="9"/>
      <c r="I28" s="7">
        <f>SUM(I29:I30)</f>
        <v>1044.12</v>
      </c>
      <c r="J28">
        <v>2</v>
      </c>
    </row>
    <row r="29" spans="1:10" ht="12.75">
      <c r="A29" s="8"/>
      <c r="B29" s="5"/>
      <c r="C29" s="5" t="s">
        <v>127</v>
      </c>
      <c r="D29" s="5"/>
      <c r="E29" s="9">
        <v>1</v>
      </c>
      <c r="F29" s="9"/>
      <c r="G29" s="6">
        <f>G26</f>
        <v>10.3</v>
      </c>
      <c r="H29" s="9">
        <v>99.44</v>
      </c>
      <c r="I29" s="7">
        <f>G29*H29*E29</f>
        <v>1024.232</v>
      </c>
      <c r="J29">
        <v>3</v>
      </c>
    </row>
    <row r="30" spans="1:10" ht="12.75">
      <c r="A30" s="8"/>
      <c r="B30" s="5"/>
      <c r="C30" s="5" t="s">
        <v>30</v>
      </c>
      <c r="D30" s="5"/>
      <c r="E30" s="9">
        <v>1</v>
      </c>
      <c r="F30" s="9"/>
      <c r="G30" s="6">
        <f>G27</f>
        <v>0.2</v>
      </c>
      <c r="H30" s="9">
        <v>99.44</v>
      </c>
      <c r="I30" s="7">
        <f>G30*H30*E30</f>
        <v>19.888</v>
      </c>
      <c r="J30">
        <v>4</v>
      </c>
    </row>
    <row r="31" spans="1:10" ht="12.75">
      <c r="A31" s="8"/>
      <c r="B31" s="5"/>
      <c r="C31" s="5" t="s">
        <v>16</v>
      </c>
      <c r="D31" s="54"/>
      <c r="E31" s="50">
        <v>0.5985</v>
      </c>
      <c r="F31" s="9"/>
      <c r="G31" s="6"/>
      <c r="H31" s="9"/>
      <c r="I31" s="7">
        <f>I28*E31</f>
        <v>624.90582</v>
      </c>
      <c r="J31">
        <v>5</v>
      </c>
    </row>
    <row r="32" spans="1:10" ht="12.75">
      <c r="A32" s="8"/>
      <c r="B32" s="5"/>
      <c r="C32" s="5" t="s">
        <v>17</v>
      </c>
      <c r="D32" s="5"/>
      <c r="E32" s="51">
        <v>0.49725</v>
      </c>
      <c r="F32" s="9"/>
      <c r="G32" s="6"/>
      <c r="H32" s="9"/>
      <c r="I32" s="7">
        <f>I28*E32</f>
        <v>519.18867</v>
      </c>
      <c r="J32">
        <v>6</v>
      </c>
    </row>
    <row r="33" spans="1:10" ht="12.75">
      <c r="A33" s="8"/>
      <c r="B33" s="5"/>
      <c r="C33" s="5" t="s">
        <v>12</v>
      </c>
      <c r="D33" s="5"/>
      <c r="E33" s="9"/>
      <c r="F33" s="9"/>
      <c r="G33" s="6"/>
      <c r="H33" s="9"/>
      <c r="I33" s="7">
        <f>SUM(I34:I36)</f>
        <v>129.064</v>
      </c>
      <c r="J33">
        <v>7</v>
      </c>
    </row>
    <row r="34" spans="1:9" ht="12.75">
      <c r="A34" s="8"/>
      <c r="B34" s="5"/>
      <c r="C34" s="24" t="s">
        <v>46</v>
      </c>
      <c r="D34" s="5" t="s">
        <v>10</v>
      </c>
      <c r="E34" s="42">
        <v>0.02</v>
      </c>
      <c r="F34" s="9">
        <v>1</v>
      </c>
      <c r="G34" s="6">
        <f>E34*F25</f>
        <v>0.1</v>
      </c>
      <c r="H34" s="9">
        <v>527.68</v>
      </c>
      <c r="I34" s="7">
        <f>G34*H34*F34</f>
        <v>52.768</v>
      </c>
    </row>
    <row r="35" spans="1:9" ht="12.75">
      <c r="A35" s="8"/>
      <c r="B35" s="5"/>
      <c r="C35" s="52" t="s">
        <v>121</v>
      </c>
      <c r="D35" s="5" t="s">
        <v>10</v>
      </c>
      <c r="E35" s="26">
        <v>0.58</v>
      </c>
      <c r="F35" s="9">
        <v>1</v>
      </c>
      <c r="G35" s="6">
        <f>E35*F25</f>
        <v>2.9</v>
      </c>
      <c r="H35" s="9">
        <v>10.79</v>
      </c>
      <c r="I35" s="7">
        <f>G35*H35*F35</f>
        <v>31.290999999999997</v>
      </c>
    </row>
    <row r="36" spans="1:9" ht="12.75">
      <c r="A36" s="8"/>
      <c r="B36" s="5"/>
      <c r="C36" s="52" t="s">
        <v>45</v>
      </c>
      <c r="D36" s="5" t="s">
        <v>10</v>
      </c>
      <c r="E36" s="26">
        <v>0.02</v>
      </c>
      <c r="F36" s="9">
        <v>1</v>
      </c>
      <c r="G36" s="6">
        <f>E36*F25</f>
        <v>0.1</v>
      </c>
      <c r="H36" s="9">
        <v>450.05</v>
      </c>
      <c r="I36" s="7">
        <f>G36*H36*F36</f>
        <v>45.005</v>
      </c>
    </row>
    <row r="37" spans="1:10" ht="12.75">
      <c r="A37" s="8"/>
      <c r="B37" s="5"/>
      <c r="C37" s="5" t="s">
        <v>11</v>
      </c>
      <c r="D37" s="5"/>
      <c r="E37" s="9"/>
      <c r="F37" s="9"/>
      <c r="G37" s="6"/>
      <c r="H37" s="9"/>
      <c r="I37" s="7">
        <f>SUM(I38:I38)</f>
        <v>19.1</v>
      </c>
      <c r="J37">
        <v>8</v>
      </c>
    </row>
    <row r="38" spans="1:9" ht="12.75">
      <c r="A38" s="8"/>
      <c r="B38" s="5"/>
      <c r="C38" s="57" t="s">
        <v>131</v>
      </c>
      <c r="D38" s="41" t="s">
        <v>37</v>
      </c>
      <c r="E38" s="41" t="s">
        <v>33</v>
      </c>
      <c r="F38" s="9"/>
      <c r="G38" s="6">
        <v>2</v>
      </c>
      <c r="H38" s="42">
        <v>9.55</v>
      </c>
      <c r="I38" s="7">
        <f>G38*H38</f>
        <v>19.1</v>
      </c>
    </row>
    <row r="39" spans="1:10" ht="24">
      <c r="A39" s="8">
        <v>3</v>
      </c>
      <c r="B39" s="19" t="s">
        <v>92</v>
      </c>
      <c r="C39" s="19" t="s">
        <v>93</v>
      </c>
      <c r="D39" s="5" t="s">
        <v>36</v>
      </c>
      <c r="E39" s="9"/>
      <c r="F39" s="9">
        <v>1.68</v>
      </c>
      <c r="G39" s="6"/>
      <c r="H39" s="9"/>
      <c r="I39" s="10">
        <f>I43+I45+I46+I47+I48</f>
        <v>2126.86408704</v>
      </c>
      <c r="J39">
        <v>1</v>
      </c>
    </row>
    <row r="40" spans="1:9" ht="24">
      <c r="A40" s="8"/>
      <c r="B40" s="5"/>
      <c r="C40" s="5" t="s">
        <v>7</v>
      </c>
      <c r="D40" s="5" t="s">
        <v>9</v>
      </c>
      <c r="E40" s="9">
        <v>5.84</v>
      </c>
      <c r="F40" s="9"/>
      <c r="G40" s="6">
        <f>E40*F39</f>
        <v>9.8112</v>
      </c>
      <c r="H40" s="9"/>
      <c r="I40" s="53"/>
    </row>
    <row r="41" spans="1:9" ht="12.75">
      <c r="A41" s="8"/>
      <c r="B41" s="5"/>
      <c r="C41" s="5" t="s">
        <v>8</v>
      </c>
      <c r="D41" s="5" t="s">
        <v>9</v>
      </c>
      <c r="E41" s="9">
        <v>0</v>
      </c>
      <c r="F41" s="9"/>
      <c r="G41" s="6">
        <v>0</v>
      </c>
      <c r="H41" s="9"/>
      <c r="I41" s="53"/>
    </row>
    <row r="42" spans="1:10" ht="12.75">
      <c r="A42" s="8"/>
      <c r="B42" s="5"/>
      <c r="C42" s="5" t="s">
        <v>15</v>
      </c>
      <c r="D42" s="5"/>
      <c r="E42" s="9"/>
      <c r="F42" s="9"/>
      <c r="G42" s="6"/>
      <c r="H42" s="9"/>
      <c r="I42" s="7">
        <f>I43</f>
        <v>975.625728</v>
      </c>
      <c r="J42">
        <v>2</v>
      </c>
    </row>
    <row r="43" spans="1:10" ht="12.75">
      <c r="A43" s="8"/>
      <c r="B43" s="5"/>
      <c r="C43" s="5" t="s">
        <v>14</v>
      </c>
      <c r="D43" s="5"/>
      <c r="E43" s="9">
        <v>1</v>
      </c>
      <c r="F43" s="9"/>
      <c r="G43" s="6">
        <f>G40</f>
        <v>9.8112</v>
      </c>
      <c r="H43" s="9">
        <v>99.44</v>
      </c>
      <c r="I43" s="7">
        <f>G43*H43*E43</f>
        <v>975.625728</v>
      </c>
      <c r="J43">
        <v>3</v>
      </c>
    </row>
    <row r="44" spans="1:10" ht="12.75">
      <c r="A44" s="8"/>
      <c r="B44" s="5"/>
      <c r="C44" s="5" t="s">
        <v>30</v>
      </c>
      <c r="D44" s="5"/>
      <c r="E44" s="9"/>
      <c r="F44" s="9"/>
      <c r="G44" s="6">
        <v>0</v>
      </c>
      <c r="H44" s="9">
        <v>99.44</v>
      </c>
      <c r="I44" s="7">
        <v>0</v>
      </c>
      <c r="J44">
        <v>4</v>
      </c>
    </row>
    <row r="45" spans="1:10" ht="12.75">
      <c r="A45" s="8"/>
      <c r="B45" s="5"/>
      <c r="C45" s="5" t="s">
        <v>16</v>
      </c>
      <c r="D45" s="54"/>
      <c r="E45" s="20">
        <v>0.595</v>
      </c>
      <c r="F45" s="9"/>
      <c r="G45" s="6"/>
      <c r="H45" s="9"/>
      <c r="I45" s="7">
        <f>E45*I42</f>
        <v>580.49730816</v>
      </c>
      <c r="J45">
        <v>5</v>
      </c>
    </row>
    <row r="46" spans="1:10" ht="12.75">
      <c r="A46" s="8"/>
      <c r="B46" s="5"/>
      <c r="C46" s="5" t="s">
        <v>17</v>
      </c>
      <c r="D46" s="5"/>
      <c r="E46" s="20">
        <v>0.585</v>
      </c>
      <c r="F46" s="9"/>
      <c r="G46" s="6"/>
      <c r="H46" s="9"/>
      <c r="I46" s="7">
        <f>E46*I42</f>
        <v>570.74105088</v>
      </c>
      <c r="J46">
        <v>6</v>
      </c>
    </row>
    <row r="47" spans="1:10" ht="12.75">
      <c r="A47" s="8"/>
      <c r="B47" s="5"/>
      <c r="C47" s="5" t="s">
        <v>12</v>
      </c>
      <c r="D47" s="5"/>
      <c r="E47" s="9"/>
      <c r="F47" s="9"/>
      <c r="G47" s="6"/>
      <c r="H47" s="9"/>
      <c r="I47" s="7">
        <v>0</v>
      </c>
      <c r="J47">
        <v>7</v>
      </c>
    </row>
    <row r="48" spans="1:10" ht="12.75">
      <c r="A48" s="8"/>
      <c r="B48" s="5"/>
      <c r="C48" s="5" t="s">
        <v>47</v>
      </c>
      <c r="D48" s="5"/>
      <c r="E48" s="9"/>
      <c r="F48" s="9"/>
      <c r="G48" s="6"/>
      <c r="H48" s="9"/>
      <c r="I48" s="7">
        <v>0</v>
      </c>
      <c r="J48">
        <v>8</v>
      </c>
    </row>
    <row r="49" spans="1:10" ht="36">
      <c r="A49" s="8">
        <v>4</v>
      </c>
      <c r="B49" s="19" t="s">
        <v>85</v>
      </c>
      <c r="C49" s="19" t="s">
        <v>95</v>
      </c>
      <c r="D49" s="5" t="s">
        <v>36</v>
      </c>
      <c r="E49" s="9"/>
      <c r="F49" s="9">
        <v>0.92</v>
      </c>
      <c r="G49" s="6"/>
      <c r="H49" s="9"/>
      <c r="I49" s="10">
        <f>I53+I55+I56+I57+I59</f>
        <v>3586.31004096</v>
      </c>
      <c r="J49">
        <v>1</v>
      </c>
    </row>
    <row r="50" spans="1:9" ht="24">
      <c r="A50" s="8"/>
      <c r="B50" s="5"/>
      <c r="C50" s="5" t="s">
        <v>7</v>
      </c>
      <c r="D50" s="5" t="s">
        <v>9</v>
      </c>
      <c r="E50" s="9">
        <v>17.89</v>
      </c>
      <c r="F50" s="9"/>
      <c r="G50" s="6">
        <f>E50*F49</f>
        <v>16.4588</v>
      </c>
      <c r="H50" s="9"/>
      <c r="I50" s="53"/>
    </row>
    <row r="51" spans="1:9" ht="12.75">
      <c r="A51" s="8"/>
      <c r="B51" s="5"/>
      <c r="C51" s="5" t="s">
        <v>8</v>
      </c>
      <c r="D51" s="5" t="s">
        <v>9</v>
      </c>
      <c r="E51" s="9">
        <v>0.08</v>
      </c>
      <c r="F51" s="9"/>
      <c r="G51" s="6">
        <f>E51*F49</f>
        <v>0.0736</v>
      </c>
      <c r="H51" s="9"/>
      <c r="I51" s="53"/>
    </row>
    <row r="52" spans="1:10" ht="12.75">
      <c r="A52" s="8"/>
      <c r="B52" s="5"/>
      <c r="C52" s="5" t="s">
        <v>15</v>
      </c>
      <c r="D52" s="5"/>
      <c r="E52" s="9"/>
      <c r="F52" s="9"/>
      <c r="G52" s="6"/>
      <c r="H52" s="9"/>
      <c r="I52" s="7">
        <f>I53</f>
        <v>1636.663072</v>
      </c>
      <c r="J52">
        <v>2</v>
      </c>
    </row>
    <row r="53" spans="1:10" ht="12.75">
      <c r="A53" s="8"/>
      <c r="B53" s="5"/>
      <c r="C53" s="5" t="s">
        <v>14</v>
      </c>
      <c r="D53" s="5"/>
      <c r="E53" s="9">
        <v>1</v>
      </c>
      <c r="F53" s="9"/>
      <c r="G53" s="6">
        <f>G50</f>
        <v>16.4588</v>
      </c>
      <c r="H53" s="9">
        <v>99.44</v>
      </c>
      <c r="I53" s="7">
        <f>G53*H53*E53</f>
        <v>1636.663072</v>
      </c>
      <c r="J53">
        <v>3</v>
      </c>
    </row>
    <row r="54" spans="1:10" ht="12.75">
      <c r="A54" s="8"/>
      <c r="B54" s="5"/>
      <c r="C54" s="5" t="s">
        <v>30</v>
      </c>
      <c r="D54" s="5"/>
      <c r="E54" s="9">
        <v>1</v>
      </c>
      <c r="F54" s="9"/>
      <c r="G54" s="6">
        <f>G51</f>
        <v>0.0736</v>
      </c>
      <c r="H54" s="9">
        <v>99.44</v>
      </c>
      <c r="I54" s="7">
        <f>G54*H54*E54</f>
        <v>7.318784</v>
      </c>
      <c r="J54">
        <v>4</v>
      </c>
    </row>
    <row r="55" spans="1:10" ht="12.75">
      <c r="A55" s="8"/>
      <c r="B55" s="5"/>
      <c r="C55" s="5" t="s">
        <v>16</v>
      </c>
      <c r="D55" s="54"/>
      <c r="E55" s="20">
        <v>0.595</v>
      </c>
      <c r="F55" s="9"/>
      <c r="G55" s="6"/>
      <c r="H55" s="9"/>
      <c r="I55" s="7">
        <f>E55*I52</f>
        <v>973.81452784</v>
      </c>
      <c r="J55">
        <v>5</v>
      </c>
    </row>
    <row r="56" spans="1:10" ht="12.75">
      <c r="A56" s="8"/>
      <c r="B56" s="5"/>
      <c r="C56" s="5" t="s">
        <v>17</v>
      </c>
      <c r="D56" s="5"/>
      <c r="E56" s="20">
        <v>0.585</v>
      </c>
      <c r="F56" s="9"/>
      <c r="G56" s="6"/>
      <c r="H56" s="9"/>
      <c r="I56" s="7">
        <f>E56*I52</f>
        <v>957.44789712</v>
      </c>
      <c r="J56">
        <v>6</v>
      </c>
    </row>
    <row r="57" spans="1:10" ht="12.75">
      <c r="A57" s="8"/>
      <c r="B57" s="5"/>
      <c r="C57" s="5" t="s">
        <v>12</v>
      </c>
      <c r="D57" s="5"/>
      <c r="E57" s="9"/>
      <c r="F57" s="9"/>
      <c r="G57" s="6"/>
      <c r="H57" s="9"/>
      <c r="I57" s="7">
        <f>I58</f>
        <v>18.384543999999998</v>
      </c>
      <c r="J57">
        <v>7</v>
      </c>
    </row>
    <row r="58" spans="1:9" ht="12.75">
      <c r="A58" s="8"/>
      <c r="B58" s="5"/>
      <c r="C58" s="5" t="s">
        <v>94</v>
      </c>
      <c r="D58" s="5" t="s">
        <v>10</v>
      </c>
      <c r="E58" s="9">
        <v>0.08</v>
      </c>
      <c r="F58" s="9">
        <v>1</v>
      </c>
      <c r="G58" s="6">
        <f>E58*F49</f>
        <v>0.0736</v>
      </c>
      <c r="H58" s="9">
        <v>249.79</v>
      </c>
      <c r="I58" s="7">
        <f>F58*G58*H58</f>
        <v>18.384543999999998</v>
      </c>
    </row>
    <row r="59" spans="1:10" ht="12.75">
      <c r="A59" s="8"/>
      <c r="B59" s="5"/>
      <c r="C59" s="5" t="s">
        <v>47</v>
      </c>
      <c r="D59" s="5"/>
      <c r="E59" s="9"/>
      <c r="F59" s="9"/>
      <c r="G59" s="6"/>
      <c r="H59" s="9"/>
      <c r="I59" s="7">
        <v>0</v>
      </c>
      <c r="J59">
        <v>8</v>
      </c>
    </row>
    <row r="60" spans="1:10" ht="36">
      <c r="A60" s="8">
        <v>5</v>
      </c>
      <c r="B60" s="19" t="s">
        <v>96</v>
      </c>
      <c r="C60" s="19" t="s">
        <v>97</v>
      </c>
      <c r="D60" s="5" t="s">
        <v>36</v>
      </c>
      <c r="E60" s="9"/>
      <c r="F60" s="9">
        <v>0.45</v>
      </c>
      <c r="G60" s="6"/>
      <c r="H60" s="9"/>
      <c r="I60" s="10">
        <f>I64+I66+I67+I68+I70</f>
        <v>619.8922098</v>
      </c>
      <c r="J60">
        <v>1</v>
      </c>
    </row>
    <row r="61" spans="1:9" ht="24">
      <c r="A61" s="8"/>
      <c r="B61" s="5"/>
      <c r="C61" s="5" t="s">
        <v>7</v>
      </c>
      <c r="D61" s="5" t="s">
        <v>9</v>
      </c>
      <c r="E61" s="9">
        <v>6.32</v>
      </c>
      <c r="F61" s="9"/>
      <c r="G61" s="6">
        <f>E61*F60</f>
        <v>2.8440000000000003</v>
      </c>
      <c r="H61" s="9"/>
      <c r="I61" s="53"/>
    </row>
    <row r="62" spans="1:9" ht="12.75">
      <c r="A62" s="8"/>
      <c r="B62" s="5"/>
      <c r="C62" s="5" t="s">
        <v>8</v>
      </c>
      <c r="D62" s="5" t="s">
        <v>9</v>
      </c>
      <c r="E62" s="9">
        <v>0.03</v>
      </c>
      <c r="F62" s="9"/>
      <c r="G62" s="6">
        <f>E62*F60</f>
        <v>0.0135</v>
      </c>
      <c r="H62" s="9"/>
      <c r="I62" s="53"/>
    </row>
    <row r="63" spans="1:10" ht="12.75">
      <c r="A63" s="8"/>
      <c r="B63" s="5"/>
      <c r="C63" s="5" t="s">
        <v>15</v>
      </c>
      <c r="D63" s="5"/>
      <c r="E63" s="9"/>
      <c r="F63" s="9"/>
      <c r="G63" s="6"/>
      <c r="H63" s="9"/>
      <c r="I63" s="7">
        <f>I64</f>
        <v>282.80736</v>
      </c>
      <c r="J63">
        <v>2</v>
      </c>
    </row>
    <row r="64" spans="1:10" ht="12.75">
      <c r="A64" s="8"/>
      <c r="B64" s="5"/>
      <c r="C64" s="5" t="s">
        <v>14</v>
      </c>
      <c r="D64" s="5"/>
      <c r="E64" s="9">
        <v>1</v>
      </c>
      <c r="F64" s="9"/>
      <c r="G64" s="6">
        <f>G61</f>
        <v>2.8440000000000003</v>
      </c>
      <c r="H64" s="9">
        <v>99.44</v>
      </c>
      <c r="I64" s="7">
        <f>G64*H64*E64</f>
        <v>282.80736</v>
      </c>
      <c r="J64">
        <v>3</v>
      </c>
    </row>
    <row r="65" spans="1:10" ht="12.75">
      <c r="A65" s="8"/>
      <c r="B65" s="5"/>
      <c r="C65" s="5" t="s">
        <v>30</v>
      </c>
      <c r="D65" s="5"/>
      <c r="E65" s="9">
        <v>1</v>
      </c>
      <c r="F65" s="9"/>
      <c r="G65" s="6">
        <f>G62</f>
        <v>0.0135</v>
      </c>
      <c r="H65" s="9">
        <v>99.44</v>
      </c>
      <c r="I65" s="7">
        <f>G65*H65*E65</f>
        <v>1.3424399999999999</v>
      </c>
      <c r="J65">
        <v>4</v>
      </c>
    </row>
    <row r="66" spans="1:10" ht="12.75">
      <c r="A66" s="8"/>
      <c r="B66" s="5"/>
      <c r="C66" s="5" t="s">
        <v>16</v>
      </c>
      <c r="D66" s="54"/>
      <c r="E66" s="20">
        <v>0.595</v>
      </c>
      <c r="F66" s="9"/>
      <c r="G66" s="6"/>
      <c r="H66" s="9"/>
      <c r="I66" s="7">
        <f>E66*I63</f>
        <v>168.2703792</v>
      </c>
      <c r="J66">
        <v>5</v>
      </c>
    </row>
    <row r="67" spans="1:10" ht="12.75">
      <c r="A67" s="8"/>
      <c r="B67" s="5"/>
      <c r="C67" s="5" t="s">
        <v>17</v>
      </c>
      <c r="D67" s="5"/>
      <c r="E67" s="20">
        <v>0.585</v>
      </c>
      <c r="F67" s="9"/>
      <c r="G67" s="6"/>
      <c r="H67" s="9"/>
      <c r="I67" s="7">
        <f>E67*I63</f>
        <v>165.4423056</v>
      </c>
      <c r="J67">
        <v>6</v>
      </c>
    </row>
    <row r="68" spans="1:10" ht="12.75">
      <c r="A68" s="8"/>
      <c r="B68" s="5"/>
      <c r="C68" s="5" t="s">
        <v>12</v>
      </c>
      <c r="D68" s="5"/>
      <c r="E68" s="9"/>
      <c r="F68" s="9"/>
      <c r="G68" s="6"/>
      <c r="H68" s="9"/>
      <c r="I68" s="7">
        <f>I69</f>
        <v>3.372165</v>
      </c>
      <c r="J68">
        <v>7</v>
      </c>
    </row>
    <row r="69" spans="1:9" ht="12.75">
      <c r="A69" s="8"/>
      <c r="B69" s="5"/>
      <c r="C69" s="5" t="s">
        <v>94</v>
      </c>
      <c r="D69" s="5" t="s">
        <v>10</v>
      </c>
      <c r="E69" s="9">
        <v>0.03</v>
      </c>
      <c r="F69" s="9">
        <v>1</v>
      </c>
      <c r="G69" s="6">
        <f>E69*F60</f>
        <v>0.0135</v>
      </c>
      <c r="H69" s="9">
        <v>249.79</v>
      </c>
      <c r="I69" s="7">
        <f>F69*G69*H69</f>
        <v>3.372165</v>
      </c>
    </row>
    <row r="70" spans="1:10" ht="12.75">
      <c r="A70" s="8"/>
      <c r="B70" s="5"/>
      <c r="C70" s="5" t="s">
        <v>47</v>
      </c>
      <c r="D70" s="5"/>
      <c r="E70" s="9"/>
      <c r="F70" s="9"/>
      <c r="G70" s="6"/>
      <c r="H70" s="9"/>
      <c r="I70" s="7">
        <v>0</v>
      </c>
      <c r="J70">
        <v>8</v>
      </c>
    </row>
    <row r="71" spans="1:10" ht="36">
      <c r="A71" s="8">
        <v>6</v>
      </c>
      <c r="B71" s="19" t="s">
        <v>98</v>
      </c>
      <c r="C71" s="19" t="s">
        <v>99</v>
      </c>
      <c r="D71" s="5" t="s">
        <v>34</v>
      </c>
      <c r="E71" s="9"/>
      <c r="F71" s="9">
        <v>42</v>
      </c>
      <c r="G71" s="6"/>
      <c r="H71" s="9"/>
      <c r="I71" s="10">
        <f>I75+I77+I78+I79+I84</f>
        <v>8245.76618502</v>
      </c>
      <c r="J71">
        <v>1</v>
      </c>
    </row>
    <row r="72" spans="1:9" ht="24">
      <c r="A72" s="8"/>
      <c r="B72" s="5" t="s">
        <v>100</v>
      </c>
      <c r="C72" s="5" t="s">
        <v>7</v>
      </c>
      <c r="D72" s="5" t="s">
        <v>9</v>
      </c>
      <c r="E72" s="9">
        <f>0.5*1.56</f>
        <v>0.78</v>
      </c>
      <c r="F72" s="9"/>
      <c r="G72" s="6">
        <f>E72*F71</f>
        <v>32.76</v>
      </c>
      <c r="H72" s="9"/>
      <c r="I72" s="7"/>
    </row>
    <row r="73" spans="1:9" ht="22.5" customHeight="1">
      <c r="A73" s="8"/>
      <c r="B73" s="5" t="s">
        <v>101</v>
      </c>
      <c r="C73" s="5" t="s">
        <v>8</v>
      </c>
      <c r="D73" s="5" t="s">
        <v>9</v>
      </c>
      <c r="E73" s="9">
        <f>0.5*0.004</f>
        <v>0.002</v>
      </c>
      <c r="F73" s="9"/>
      <c r="G73" s="6">
        <f>E73*F71</f>
        <v>0.084</v>
      </c>
      <c r="H73" s="9"/>
      <c r="I73" s="7"/>
    </row>
    <row r="74" spans="1:10" ht="12.75">
      <c r="A74" s="8"/>
      <c r="B74" s="5"/>
      <c r="C74" s="5" t="s">
        <v>15</v>
      </c>
      <c r="D74" s="5"/>
      <c r="E74" s="9"/>
      <c r="F74" s="9"/>
      <c r="G74" s="6"/>
      <c r="H74" s="9"/>
      <c r="I74" s="7">
        <f>SUM(I75:I76)</f>
        <v>3756.74376</v>
      </c>
      <c r="J74">
        <v>2</v>
      </c>
    </row>
    <row r="75" spans="1:10" ht="12.75">
      <c r="A75" s="8"/>
      <c r="B75" s="5"/>
      <c r="C75" s="5" t="s">
        <v>14</v>
      </c>
      <c r="D75" s="5"/>
      <c r="E75" s="9">
        <v>1.15</v>
      </c>
      <c r="F75" s="9"/>
      <c r="G75" s="6">
        <f>G72</f>
        <v>32.76</v>
      </c>
      <c r="H75" s="9">
        <v>99.44</v>
      </c>
      <c r="I75" s="7">
        <f>G75*H75*E75</f>
        <v>3746.3025599999996</v>
      </c>
      <c r="J75">
        <v>3</v>
      </c>
    </row>
    <row r="76" spans="1:10" ht="12.75">
      <c r="A76" s="8"/>
      <c r="B76" s="5"/>
      <c r="C76" s="5" t="s">
        <v>30</v>
      </c>
      <c r="D76" s="5"/>
      <c r="E76" s="9">
        <v>1.25</v>
      </c>
      <c r="F76" s="9"/>
      <c r="G76" s="6">
        <f>G73</f>
        <v>0.084</v>
      </c>
      <c r="H76" s="9">
        <v>99.44</v>
      </c>
      <c r="I76" s="7">
        <f>G76*H76*E76</f>
        <v>10.441199999999998</v>
      </c>
      <c r="J76">
        <v>4</v>
      </c>
    </row>
    <row r="77" spans="1:10" ht="12.75">
      <c r="A77" s="8"/>
      <c r="B77" s="5"/>
      <c r="C77" s="5" t="s">
        <v>16</v>
      </c>
      <c r="D77" s="54"/>
      <c r="E77" s="20">
        <v>0.5985</v>
      </c>
      <c r="F77" s="9"/>
      <c r="G77" s="6"/>
      <c r="H77" s="9"/>
      <c r="I77" s="7">
        <f>I74*E77</f>
        <v>2248.41114036</v>
      </c>
      <c r="J77">
        <v>5</v>
      </c>
    </row>
    <row r="78" spans="1:10" ht="12.75">
      <c r="A78" s="8"/>
      <c r="B78" s="5"/>
      <c r="C78" s="5" t="s">
        <v>17</v>
      </c>
      <c r="D78" s="5"/>
      <c r="E78" s="20">
        <v>0.49725</v>
      </c>
      <c r="F78" s="9"/>
      <c r="G78" s="6"/>
      <c r="H78" s="9"/>
      <c r="I78" s="7">
        <f>I74*E78</f>
        <v>1868.04083466</v>
      </c>
      <c r="J78">
        <v>6</v>
      </c>
    </row>
    <row r="79" spans="1:10" ht="12.75">
      <c r="A79" s="8"/>
      <c r="B79" s="5"/>
      <c r="C79" s="5" t="s">
        <v>12</v>
      </c>
      <c r="D79" s="5"/>
      <c r="E79" s="9"/>
      <c r="F79" s="9"/>
      <c r="G79" s="6"/>
      <c r="H79" s="9"/>
      <c r="I79" s="7">
        <f>SUM(I80:I83)</f>
        <v>383.01165000000003</v>
      </c>
      <c r="J79">
        <v>7</v>
      </c>
    </row>
    <row r="80" spans="1:9" ht="12.75">
      <c r="A80" s="8"/>
      <c r="B80" s="5" t="s">
        <v>101</v>
      </c>
      <c r="C80" s="5" t="s">
        <v>68</v>
      </c>
      <c r="D80" s="5" t="s">
        <v>10</v>
      </c>
      <c r="E80" s="9">
        <v>0.002</v>
      </c>
      <c r="F80" s="9">
        <v>1.25</v>
      </c>
      <c r="G80" s="6">
        <f>E80*F71</f>
        <v>0.084</v>
      </c>
      <c r="H80" s="9">
        <v>527.68</v>
      </c>
      <c r="I80" s="7">
        <f>G80*H80*F80</f>
        <v>55.4064</v>
      </c>
    </row>
    <row r="81" spans="1:9" ht="24">
      <c r="A81" s="8"/>
      <c r="B81" s="5" t="s">
        <v>101</v>
      </c>
      <c r="C81" s="5" t="s">
        <v>69</v>
      </c>
      <c r="D81" s="5" t="s">
        <v>10</v>
      </c>
      <c r="E81" s="9">
        <v>0.13</v>
      </c>
      <c r="F81" s="9">
        <v>1.25</v>
      </c>
      <c r="G81" s="6">
        <f>E81*F71</f>
        <v>5.46</v>
      </c>
      <c r="H81" s="9">
        <v>38.8</v>
      </c>
      <c r="I81" s="7">
        <f>G81*H81*F81</f>
        <v>264.81</v>
      </c>
    </row>
    <row r="82" spans="1:9" ht="12.75">
      <c r="A82" s="8"/>
      <c r="B82" s="5" t="s">
        <v>101</v>
      </c>
      <c r="C82" s="5" t="s">
        <v>70</v>
      </c>
      <c r="D82" s="5" t="s">
        <v>10</v>
      </c>
      <c r="E82" s="9">
        <v>0.04</v>
      </c>
      <c r="F82" s="9">
        <v>1.25</v>
      </c>
      <c r="G82" s="6">
        <f>E82*F71</f>
        <v>1.68</v>
      </c>
      <c r="H82" s="9">
        <v>7.4</v>
      </c>
      <c r="I82" s="7">
        <f>G82*H82*F82</f>
        <v>15.540000000000001</v>
      </c>
    </row>
    <row r="83" spans="1:9" ht="12.75">
      <c r="A83" s="8"/>
      <c r="B83" s="5" t="s">
        <v>101</v>
      </c>
      <c r="C83" s="5" t="s">
        <v>45</v>
      </c>
      <c r="D83" s="5" t="s">
        <v>10</v>
      </c>
      <c r="E83" s="9">
        <v>0.002</v>
      </c>
      <c r="F83" s="9">
        <v>1.25</v>
      </c>
      <c r="G83" s="6">
        <f>E83*F71</f>
        <v>0.084</v>
      </c>
      <c r="H83" s="9">
        <v>450.05</v>
      </c>
      <c r="I83" s="7">
        <f>G83*H83*F83</f>
        <v>47.255250000000004</v>
      </c>
    </row>
    <row r="84" spans="1:10" ht="12.75">
      <c r="A84" s="8"/>
      <c r="B84" s="5"/>
      <c r="C84" s="5" t="s">
        <v>11</v>
      </c>
      <c r="D84" s="5"/>
      <c r="E84" s="9"/>
      <c r="F84" s="9"/>
      <c r="G84" s="6"/>
      <c r="H84" s="9"/>
      <c r="I84" s="7">
        <v>0</v>
      </c>
      <c r="J84">
        <v>8</v>
      </c>
    </row>
    <row r="85" spans="1:10" ht="24">
      <c r="A85" s="8">
        <v>7</v>
      </c>
      <c r="B85" s="19" t="s">
        <v>67</v>
      </c>
      <c r="C85" s="19" t="s">
        <v>78</v>
      </c>
      <c r="D85" s="5" t="s">
        <v>34</v>
      </c>
      <c r="E85" s="9"/>
      <c r="F85" s="9">
        <v>42</v>
      </c>
      <c r="G85" s="6"/>
      <c r="H85" s="9"/>
      <c r="I85" s="10">
        <f>I89+I91+I92+I93+I98</f>
        <v>21313.715744048</v>
      </c>
      <c r="J85">
        <v>1</v>
      </c>
    </row>
    <row r="86" spans="1:9" ht="24">
      <c r="A86" s="8"/>
      <c r="B86" s="5" t="s">
        <v>41</v>
      </c>
      <c r="C86" s="5" t="s">
        <v>7</v>
      </c>
      <c r="D86" s="5" t="s">
        <v>9</v>
      </c>
      <c r="E86" s="9">
        <v>1.56</v>
      </c>
      <c r="F86" s="9"/>
      <c r="G86" s="6">
        <f>E86*F85</f>
        <v>65.52</v>
      </c>
      <c r="H86" s="9"/>
      <c r="I86" s="7"/>
    </row>
    <row r="87" spans="1:9" ht="22.5" customHeight="1">
      <c r="A87" s="8"/>
      <c r="B87" s="5" t="s">
        <v>42</v>
      </c>
      <c r="C87" s="5" t="s">
        <v>8</v>
      </c>
      <c r="D87" s="5" t="s">
        <v>9</v>
      </c>
      <c r="E87" s="9">
        <v>0.004</v>
      </c>
      <c r="F87" s="9"/>
      <c r="G87" s="6">
        <f>E87*F85</f>
        <v>0.168</v>
      </c>
      <c r="H87" s="9"/>
      <c r="I87" s="7"/>
    </row>
    <row r="88" spans="1:10" ht="12.75">
      <c r="A88" s="8"/>
      <c r="B88" s="5"/>
      <c r="C88" s="5" t="s">
        <v>15</v>
      </c>
      <c r="D88" s="5"/>
      <c r="E88" s="9"/>
      <c r="F88" s="9"/>
      <c r="G88" s="6"/>
      <c r="H88" s="9"/>
      <c r="I88" s="7">
        <f>SUM(I89:I90)</f>
        <v>9016.185024</v>
      </c>
      <c r="J88">
        <v>2</v>
      </c>
    </row>
    <row r="89" spans="1:10" ht="12.75">
      <c r="A89" s="8"/>
      <c r="B89" s="5"/>
      <c r="C89" s="5" t="s">
        <v>14</v>
      </c>
      <c r="D89" s="5"/>
      <c r="E89" s="9">
        <v>1.38</v>
      </c>
      <c r="F89" s="9"/>
      <c r="G89" s="6">
        <f>G86</f>
        <v>65.52</v>
      </c>
      <c r="H89" s="9">
        <v>99.44</v>
      </c>
      <c r="I89" s="7">
        <f>G89*H89*E89</f>
        <v>8991.126144</v>
      </c>
      <c r="J89">
        <v>3</v>
      </c>
    </row>
    <row r="90" spans="1:10" ht="12.75">
      <c r="A90" s="8"/>
      <c r="B90" s="5"/>
      <c r="C90" s="5" t="s">
        <v>30</v>
      </c>
      <c r="D90" s="5"/>
      <c r="E90" s="9">
        <v>1.5</v>
      </c>
      <c r="F90" s="9"/>
      <c r="G90" s="6">
        <f>G87</f>
        <v>0.168</v>
      </c>
      <c r="H90" s="9">
        <v>99.44</v>
      </c>
      <c r="I90" s="7">
        <f>G90*H90*E90</f>
        <v>25.05888</v>
      </c>
      <c r="J90">
        <v>4</v>
      </c>
    </row>
    <row r="91" spans="1:10" ht="12.75">
      <c r="A91" s="8"/>
      <c r="B91" s="5"/>
      <c r="C91" s="5" t="s">
        <v>16</v>
      </c>
      <c r="D91" s="54"/>
      <c r="E91" s="20">
        <v>0.5985</v>
      </c>
      <c r="F91" s="9"/>
      <c r="G91" s="6"/>
      <c r="H91" s="9"/>
      <c r="I91" s="7">
        <f>I88*E91</f>
        <v>5396.1867368640005</v>
      </c>
      <c r="J91">
        <v>5</v>
      </c>
    </row>
    <row r="92" spans="1:10" ht="12.75">
      <c r="A92" s="8"/>
      <c r="B92" s="5"/>
      <c r="C92" s="5" t="s">
        <v>17</v>
      </c>
      <c r="D92" s="5"/>
      <c r="E92" s="20">
        <v>0.49725</v>
      </c>
      <c r="F92" s="9"/>
      <c r="G92" s="6"/>
      <c r="H92" s="9"/>
      <c r="I92" s="7">
        <f>I88*E92</f>
        <v>4483.298003184001</v>
      </c>
      <c r="J92">
        <v>6</v>
      </c>
    </row>
    <row r="93" spans="1:10" ht="12.75">
      <c r="A93" s="8"/>
      <c r="B93" s="5"/>
      <c r="C93" s="5" t="s">
        <v>12</v>
      </c>
      <c r="D93" s="5"/>
      <c r="E93" s="9"/>
      <c r="F93" s="9"/>
      <c r="G93" s="6"/>
      <c r="H93" s="9"/>
      <c r="I93" s="7">
        <f>SUM(I94:I97)</f>
        <v>459.61398</v>
      </c>
      <c r="J93">
        <v>7</v>
      </c>
    </row>
    <row r="94" spans="1:9" ht="24">
      <c r="A94" s="8"/>
      <c r="B94" s="5" t="s">
        <v>42</v>
      </c>
      <c r="C94" s="5" t="s">
        <v>68</v>
      </c>
      <c r="D94" s="5" t="s">
        <v>10</v>
      </c>
      <c r="E94" s="9">
        <v>0.002</v>
      </c>
      <c r="F94" s="9">
        <v>1.5</v>
      </c>
      <c r="G94" s="6">
        <f>E94*F85</f>
        <v>0.084</v>
      </c>
      <c r="H94" s="9">
        <v>527.68</v>
      </c>
      <c r="I94" s="7">
        <f>G94*H94*F94</f>
        <v>66.48768</v>
      </c>
    </row>
    <row r="95" spans="1:9" ht="24">
      <c r="A95" s="8"/>
      <c r="B95" s="5" t="s">
        <v>42</v>
      </c>
      <c r="C95" s="5" t="s">
        <v>69</v>
      </c>
      <c r="D95" s="5" t="s">
        <v>10</v>
      </c>
      <c r="E95" s="9">
        <v>0.13</v>
      </c>
      <c r="F95" s="9">
        <v>1.5</v>
      </c>
      <c r="G95" s="6">
        <f>E95*F85</f>
        <v>5.46</v>
      </c>
      <c r="H95" s="9">
        <v>38.8</v>
      </c>
      <c r="I95" s="7">
        <f>G95*H95*F95</f>
        <v>317.772</v>
      </c>
    </row>
    <row r="96" spans="1:9" ht="24">
      <c r="A96" s="8"/>
      <c r="B96" s="5" t="s">
        <v>42</v>
      </c>
      <c r="C96" s="5" t="s">
        <v>70</v>
      </c>
      <c r="D96" s="5" t="s">
        <v>10</v>
      </c>
      <c r="E96" s="9">
        <v>0.04</v>
      </c>
      <c r="F96" s="9">
        <v>1.5</v>
      </c>
      <c r="G96" s="6">
        <f>E96*F85</f>
        <v>1.68</v>
      </c>
      <c r="H96" s="9">
        <v>7.4</v>
      </c>
      <c r="I96" s="7">
        <f>G96*H96*F96</f>
        <v>18.648</v>
      </c>
    </row>
    <row r="97" spans="1:9" ht="24">
      <c r="A97" s="8"/>
      <c r="B97" s="5" t="s">
        <v>42</v>
      </c>
      <c r="C97" s="5" t="s">
        <v>45</v>
      </c>
      <c r="D97" s="5" t="s">
        <v>10</v>
      </c>
      <c r="E97" s="9">
        <v>0.002</v>
      </c>
      <c r="F97" s="9">
        <v>1.5</v>
      </c>
      <c r="G97" s="6">
        <f>E97*F85</f>
        <v>0.084</v>
      </c>
      <c r="H97" s="9">
        <v>450.05</v>
      </c>
      <c r="I97" s="7">
        <f>G97*H97*F97</f>
        <v>56.7063</v>
      </c>
    </row>
    <row r="98" spans="1:10" ht="12.75">
      <c r="A98" s="8"/>
      <c r="B98" s="5"/>
      <c r="C98" s="5" t="s">
        <v>11</v>
      </c>
      <c r="D98" s="5"/>
      <c r="E98" s="9"/>
      <c r="F98" s="9"/>
      <c r="G98" s="6"/>
      <c r="H98" s="9"/>
      <c r="I98" s="7">
        <f>SUM(I99:I104)</f>
        <v>1983.49088</v>
      </c>
      <c r="J98">
        <v>8</v>
      </c>
    </row>
    <row r="99" spans="1:9" ht="12.75">
      <c r="A99" s="8"/>
      <c r="B99" s="5"/>
      <c r="C99" s="5" t="s">
        <v>52</v>
      </c>
      <c r="D99" s="5" t="s">
        <v>53</v>
      </c>
      <c r="E99" s="9">
        <v>0.07</v>
      </c>
      <c r="F99" s="9"/>
      <c r="G99" s="6">
        <f>E99*F85</f>
        <v>2.9400000000000004</v>
      </c>
      <c r="H99" s="9">
        <v>80</v>
      </c>
      <c r="I99" s="7">
        <f aca="true" t="shared" si="0" ref="I99:I104">G99*H99</f>
        <v>235.20000000000005</v>
      </c>
    </row>
    <row r="100" spans="1:9" ht="12.75">
      <c r="A100" s="8"/>
      <c r="B100" s="5"/>
      <c r="C100" s="5" t="s">
        <v>71</v>
      </c>
      <c r="D100" s="5" t="s">
        <v>53</v>
      </c>
      <c r="E100" s="9">
        <v>0.001</v>
      </c>
      <c r="F100" s="9"/>
      <c r="G100" s="6">
        <f>E100*F85</f>
        <v>0.042</v>
      </c>
      <c r="H100" s="9">
        <v>22.88</v>
      </c>
      <c r="I100" s="7">
        <f t="shared" si="0"/>
        <v>0.96096</v>
      </c>
    </row>
    <row r="101" spans="1:9" ht="12.75">
      <c r="A101" s="8"/>
      <c r="B101" s="5"/>
      <c r="C101" s="5" t="s">
        <v>54</v>
      </c>
      <c r="D101" s="5" t="s">
        <v>72</v>
      </c>
      <c r="E101" s="9">
        <v>1.22</v>
      </c>
      <c r="F101" s="9"/>
      <c r="G101" s="6">
        <f>E101*F85</f>
        <v>51.24</v>
      </c>
      <c r="H101" s="9">
        <v>8.91</v>
      </c>
      <c r="I101" s="7">
        <f t="shared" si="0"/>
        <v>456.5484</v>
      </c>
    </row>
    <row r="102" spans="1:9" ht="12.75">
      <c r="A102" s="8"/>
      <c r="B102" s="5"/>
      <c r="C102" s="5" t="s">
        <v>39</v>
      </c>
      <c r="D102" s="5" t="s">
        <v>53</v>
      </c>
      <c r="E102" s="9">
        <v>0.012</v>
      </c>
      <c r="F102" s="9"/>
      <c r="G102" s="6">
        <f>E102*F85</f>
        <v>0.504</v>
      </c>
      <c r="H102" s="9">
        <v>22.88</v>
      </c>
      <c r="I102" s="7">
        <f t="shared" si="0"/>
        <v>11.53152</v>
      </c>
    </row>
    <row r="103" spans="1:9" ht="12.75">
      <c r="A103" s="29"/>
      <c r="B103" s="31"/>
      <c r="C103" s="32" t="s">
        <v>79</v>
      </c>
      <c r="D103" s="27" t="s">
        <v>37</v>
      </c>
      <c r="E103" s="27" t="s">
        <v>33</v>
      </c>
      <c r="F103" s="30"/>
      <c r="G103" s="6">
        <v>37</v>
      </c>
      <c r="H103" s="26">
        <v>25</v>
      </c>
      <c r="I103" s="7">
        <f t="shared" si="0"/>
        <v>925</v>
      </c>
    </row>
    <row r="104" spans="1:9" ht="12.75">
      <c r="A104" s="29"/>
      <c r="B104" s="31"/>
      <c r="C104" s="32" t="s">
        <v>84</v>
      </c>
      <c r="D104" s="27" t="s">
        <v>37</v>
      </c>
      <c r="E104" s="27" t="s">
        <v>33</v>
      </c>
      <c r="F104" s="30"/>
      <c r="G104" s="6">
        <v>5</v>
      </c>
      <c r="H104" s="26">
        <v>70.85</v>
      </c>
      <c r="I104" s="7">
        <f t="shared" si="0"/>
        <v>354.25</v>
      </c>
    </row>
    <row r="105" spans="1:10" ht="24">
      <c r="A105" s="34">
        <v>8</v>
      </c>
      <c r="B105" s="21" t="s">
        <v>171</v>
      </c>
      <c r="C105" s="21" t="s">
        <v>172</v>
      </c>
      <c r="D105" s="24" t="s">
        <v>40</v>
      </c>
      <c r="E105" s="35"/>
      <c r="F105" s="36">
        <v>1.3</v>
      </c>
      <c r="G105" s="37"/>
      <c r="H105" s="35"/>
      <c r="I105" s="25">
        <f>I109+I111+I112+I113+I117</f>
        <v>8627.737392742802</v>
      </c>
      <c r="J105">
        <v>1</v>
      </c>
    </row>
    <row r="106" spans="1:9" ht="24">
      <c r="A106" s="8"/>
      <c r="B106" s="5" t="s">
        <v>41</v>
      </c>
      <c r="C106" s="5" t="s">
        <v>7</v>
      </c>
      <c r="D106" s="5" t="s">
        <v>9</v>
      </c>
      <c r="E106" s="9">
        <v>15.99</v>
      </c>
      <c r="F106" s="9"/>
      <c r="G106" s="6">
        <f>E106*F105</f>
        <v>20.787000000000003</v>
      </c>
      <c r="H106" s="9"/>
      <c r="I106" s="7"/>
    </row>
    <row r="107" spans="1:9" ht="22.5">
      <c r="A107" s="8"/>
      <c r="B107" s="5" t="s">
        <v>42</v>
      </c>
      <c r="C107" s="5" t="s">
        <v>8</v>
      </c>
      <c r="D107" s="5" t="s">
        <v>9</v>
      </c>
      <c r="E107" s="9">
        <v>0.28</v>
      </c>
      <c r="F107" s="9"/>
      <c r="G107" s="6">
        <f>E107*F105</f>
        <v>0.36400000000000005</v>
      </c>
      <c r="H107" s="9"/>
      <c r="I107" s="7"/>
    </row>
    <row r="108" spans="1:10" ht="12.75">
      <c r="A108" s="8"/>
      <c r="B108" s="5"/>
      <c r="C108" s="5" t="s">
        <v>15</v>
      </c>
      <c r="D108" s="5"/>
      <c r="E108" s="9"/>
      <c r="F108" s="9"/>
      <c r="G108" s="6"/>
      <c r="H108" s="9"/>
      <c r="I108" s="7">
        <f>I109+I110</f>
        <v>2906.8360464</v>
      </c>
      <c r="J108">
        <v>2</v>
      </c>
    </row>
    <row r="109" spans="1:10" ht="12.75">
      <c r="A109" s="8"/>
      <c r="B109" s="5"/>
      <c r="C109" s="5" t="s">
        <v>43</v>
      </c>
      <c r="D109" s="5"/>
      <c r="E109" s="9">
        <v>1.38</v>
      </c>
      <c r="F109" s="9"/>
      <c r="G109" s="6">
        <f>G106</f>
        <v>20.787000000000003</v>
      </c>
      <c r="H109" s="9">
        <v>99.44</v>
      </c>
      <c r="I109" s="7">
        <f>E109*G109*H109</f>
        <v>2852.5418064</v>
      </c>
      <c r="J109">
        <v>3</v>
      </c>
    </row>
    <row r="110" spans="1:10" ht="12.75">
      <c r="A110" s="8"/>
      <c r="B110" s="5"/>
      <c r="C110" s="5" t="s">
        <v>44</v>
      </c>
      <c r="D110" s="5"/>
      <c r="E110" s="9">
        <v>1.5</v>
      </c>
      <c r="F110" s="9"/>
      <c r="G110" s="6">
        <f>G107</f>
        <v>0.36400000000000005</v>
      </c>
      <c r="H110" s="9">
        <v>99.44</v>
      </c>
      <c r="I110" s="7">
        <f>E110*G110*H110</f>
        <v>54.29424</v>
      </c>
      <c r="J110">
        <v>4</v>
      </c>
    </row>
    <row r="111" spans="1:10" ht="12.75">
      <c r="A111" s="8"/>
      <c r="B111" s="5"/>
      <c r="C111" s="5" t="s">
        <v>16</v>
      </c>
      <c r="D111" s="5"/>
      <c r="E111" s="50">
        <v>0.5985</v>
      </c>
      <c r="F111" s="9"/>
      <c r="G111" s="6"/>
      <c r="H111" s="9"/>
      <c r="I111" s="7">
        <f>E111*I108</f>
        <v>1739.7413737704003</v>
      </c>
      <c r="J111">
        <v>5</v>
      </c>
    </row>
    <row r="112" spans="1:10" ht="12.75">
      <c r="A112" s="8"/>
      <c r="B112" s="19"/>
      <c r="C112" s="24" t="s">
        <v>17</v>
      </c>
      <c r="D112" s="5"/>
      <c r="E112" s="51">
        <v>0.49725</v>
      </c>
      <c r="F112" s="9"/>
      <c r="G112" s="6"/>
      <c r="H112" s="9"/>
      <c r="I112" s="39">
        <f>E112*I108</f>
        <v>1445.4242240724002</v>
      </c>
      <c r="J112">
        <v>6</v>
      </c>
    </row>
    <row r="113" spans="1:10" ht="12.75">
      <c r="A113" s="8"/>
      <c r="B113" s="5"/>
      <c r="C113" s="5" t="s">
        <v>12</v>
      </c>
      <c r="D113" s="5"/>
      <c r="E113" s="9"/>
      <c r="F113" s="9"/>
      <c r="G113" s="6"/>
      <c r="H113" s="9"/>
      <c r="I113" s="40">
        <f>SUM(I114:I116)</f>
        <v>186.4734885</v>
      </c>
      <c r="J113">
        <v>7</v>
      </c>
    </row>
    <row r="114" spans="1:9" ht="22.5">
      <c r="A114" s="8"/>
      <c r="B114" s="5" t="s">
        <v>42</v>
      </c>
      <c r="C114" s="5" t="s">
        <v>45</v>
      </c>
      <c r="D114" s="5" t="s">
        <v>10</v>
      </c>
      <c r="E114" s="9">
        <v>0.14</v>
      </c>
      <c r="F114" s="9">
        <v>1.5</v>
      </c>
      <c r="G114" s="6">
        <f>E114*F105</f>
        <v>0.18200000000000002</v>
      </c>
      <c r="H114" s="9">
        <v>450.05</v>
      </c>
      <c r="I114" s="7">
        <f>F114*G114*H114</f>
        <v>122.86365</v>
      </c>
    </row>
    <row r="115" spans="1:9" ht="22.5">
      <c r="A115" s="8"/>
      <c r="B115" s="5" t="s">
        <v>42</v>
      </c>
      <c r="C115" s="5" t="s">
        <v>140</v>
      </c>
      <c r="D115" s="5" t="s">
        <v>10</v>
      </c>
      <c r="E115" s="9">
        <v>0.141</v>
      </c>
      <c r="F115" s="9">
        <v>1.5</v>
      </c>
      <c r="G115" s="6">
        <f>E115*F105</f>
        <v>0.1833</v>
      </c>
      <c r="H115" s="9">
        <v>144.23</v>
      </c>
      <c r="I115" s="7">
        <f>F115*G115*H115</f>
        <v>39.656038499999994</v>
      </c>
    </row>
    <row r="116" spans="1:9" ht="22.5">
      <c r="A116" s="8"/>
      <c r="B116" s="5" t="s">
        <v>42</v>
      </c>
      <c r="C116" s="5" t="s">
        <v>77</v>
      </c>
      <c r="D116" s="5" t="s">
        <v>10</v>
      </c>
      <c r="E116" s="9">
        <v>1.66</v>
      </c>
      <c r="F116" s="9">
        <v>1.5</v>
      </c>
      <c r="G116" s="6">
        <f>E116*F105</f>
        <v>2.158</v>
      </c>
      <c r="H116" s="9">
        <v>7.4</v>
      </c>
      <c r="I116" s="7">
        <f>F116*G116*H116</f>
        <v>23.9538</v>
      </c>
    </row>
    <row r="117" spans="1:10" ht="12.75">
      <c r="A117" s="8"/>
      <c r="B117" s="5"/>
      <c r="C117" s="5" t="s">
        <v>47</v>
      </c>
      <c r="D117" s="5"/>
      <c r="E117" s="9"/>
      <c r="F117" s="9"/>
      <c r="G117" s="6"/>
      <c r="H117" s="9"/>
      <c r="I117" s="7">
        <f>SUM(I118:I121)</f>
        <v>2403.5564999999997</v>
      </c>
      <c r="J117">
        <v>8</v>
      </c>
    </row>
    <row r="118" spans="1:9" ht="22.5">
      <c r="A118" s="8"/>
      <c r="B118" s="5"/>
      <c r="C118" s="57" t="s">
        <v>173</v>
      </c>
      <c r="D118" s="41" t="s">
        <v>51</v>
      </c>
      <c r="E118" s="41">
        <v>0.001</v>
      </c>
      <c r="F118" s="9"/>
      <c r="G118" s="6">
        <f>E118*F105</f>
        <v>0.0013000000000000002</v>
      </c>
      <c r="H118" s="42">
        <v>43505</v>
      </c>
      <c r="I118" s="7">
        <f>G118*H118</f>
        <v>56.55650000000001</v>
      </c>
    </row>
    <row r="119" spans="1:9" ht="12.75">
      <c r="A119" s="8"/>
      <c r="B119" s="43"/>
      <c r="C119" s="32" t="s">
        <v>174</v>
      </c>
      <c r="D119" s="27" t="s">
        <v>72</v>
      </c>
      <c r="E119" s="27">
        <v>20</v>
      </c>
      <c r="F119" s="9"/>
      <c r="G119" s="6">
        <f>E119*F105</f>
        <v>26</v>
      </c>
      <c r="H119" s="26">
        <v>7</v>
      </c>
      <c r="I119" s="7">
        <f>G119*H119</f>
        <v>182</v>
      </c>
    </row>
    <row r="120" spans="1:9" ht="12.75">
      <c r="A120" s="29"/>
      <c r="B120" s="44"/>
      <c r="C120" s="32" t="s">
        <v>175</v>
      </c>
      <c r="D120" s="27" t="s">
        <v>48</v>
      </c>
      <c r="E120" s="27" t="s">
        <v>33</v>
      </c>
      <c r="F120" s="30"/>
      <c r="G120" s="6">
        <v>100</v>
      </c>
      <c r="H120" s="26">
        <v>12.8</v>
      </c>
      <c r="I120" s="7">
        <f>G120*H120</f>
        <v>1280</v>
      </c>
    </row>
    <row r="121" spans="1:9" ht="12.75">
      <c r="A121" s="29"/>
      <c r="B121" s="44"/>
      <c r="C121" s="32" t="s">
        <v>177</v>
      </c>
      <c r="D121" s="27" t="s">
        <v>48</v>
      </c>
      <c r="E121" s="27" t="s">
        <v>33</v>
      </c>
      <c r="F121" s="30"/>
      <c r="G121" s="6">
        <v>30</v>
      </c>
      <c r="H121" s="26">
        <v>29.5</v>
      </c>
      <c r="I121" s="7">
        <f>G121*H121</f>
        <v>885</v>
      </c>
    </row>
    <row r="122" spans="1:10" ht="22.5">
      <c r="A122" s="8">
        <v>9</v>
      </c>
      <c r="B122" s="19" t="s">
        <v>162</v>
      </c>
      <c r="C122" s="19" t="s">
        <v>163</v>
      </c>
      <c r="D122" s="5" t="s">
        <v>40</v>
      </c>
      <c r="E122" s="9"/>
      <c r="F122" s="9">
        <v>16.9</v>
      </c>
      <c r="G122" s="23"/>
      <c r="H122" s="9"/>
      <c r="I122" s="10">
        <f>I126+I128+I129+I130+I133</f>
        <v>141241.28769712</v>
      </c>
      <c r="J122">
        <v>1</v>
      </c>
    </row>
    <row r="123" spans="1:9" ht="22.5">
      <c r="A123" s="8"/>
      <c r="B123" s="5"/>
      <c r="C123" s="5" t="s">
        <v>7</v>
      </c>
      <c r="D123" s="5" t="s">
        <v>9</v>
      </c>
      <c r="E123" s="9">
        <v>24.2</v>
      </c>
      <c r="F123" s="9"/>
      <c r="G123" s="23">
        <f>E123*$F$122</f>
        <v>408.97999999999996</v>
      </c>
      <c r="H123" s="9"/>
      <c r="I123" s="53"/>
    </row>
    <row r="124" spans="1:9" ht="12.75">
      <c r="A124" s="8"/>
      <c r="B124" s="5"/>
      <c r="C124" s="5" t="s">
        <v>8</v>
      </c>
      <c r="D124" s="5" t="s">
        <v>9</v>
      </c>
      <c r="E124" s="9">
        <v>5.92</v>
      </c>
      <c r="F124" s="9"/>
      <c r="G124" s="23">
        <f>E124*$F$122</f>
        <v>100.04799999999999</v>
      </c>
      <c r="H124" s="9"/>
      <c r="I124" s="53"/>
    </row>
    <row r="125" spans="1:10" ht="12.75">
      <c r="A125" s="8"/>
      <c r="B125" s="5"/>
      <c r="C125" s="5" t="s">
        <v>15</v>
      </c>
      <c r="D125" s="5"/>
      <c r="E125" s="9"/>
      <c r="F125" s="9"/>
      <c r="G125" s="23"/>
      <c r="H125" s="9"/>
      <c r="I125" s="7">
        <f>SUM(I126:I127)</f>
        <v>50617.74431999999</v>
      </c>
      <c r="J125">
        <v>2</v>
      </c>
    </row>
    <row r="126" spans="1:10" ht="12.75">
      <c r="A126" s="8"/>
      <c r="B126" s="5"/>
      <c r="C126" s="5" t="s">
        <v>127</v>
      </c>
      <c r="D126" s="5"/>
      <c r="E126" s="23">
        <v>1</v>
      </c>
      <c r="F126" s="9"/>
      <c r="G126" s="23">
        <f>G123</f>
        <v>408.97999999999996</v>
      </c>
      <c r="H126" s="9">
        <v>99.44</v>
      </c>
      <c r="I126" s="7">
        <f>G126*H126*E126</f>
        <v>40668.97119999999</v>
      </c>
      <c r="J126">
        <v>3</v>
      </c>
    </row>
    <row r="127" spans="1:10" ht="12.75">
      <c r="A127" s="8"/>
      <c r="B127" s="5"/>
      <c r="C127" s="5" t="s">
        <v>44</v>
      </c>
      <c r="D127" s="5"/>
      <c r="E127" s="23">
        <v>1</v>
      </c>
      <c r="F127" s="9"/>
      <c r="G127" s="23">
        <f>G124</f>
        <v>100.04799999999999</v>
      </c>
      <c r="H127" s="9">
        <v>99.44</v>
      </c>
      <c r="I127" s="7">
        <f>G127*H127*E127</f>
        <v>9948.773119999998</v>
      </c>
      <c r="J127">
        <v>4</v>
      </c>
    </row>
    <row r="128" spans="1:10" ht="12.75">
      <c r="A128" s="8"/>
      <c r="B128" s="5"/>
      <c r="C128" s="5" t="s">
        <v>16</v>
      </c>
      <c r="D128" s="54"/>
      <c r="E128" s="20">
        <v>0.693</v>
      </c>
      <c r="F128" s="9"/>
      <c r="G128" s="23"/>
      <c r="H128" s="9"/>
      <c r="I128" s="7">
        <f>I125*E128</f>
        <v>35078.09681375999</v>
      </c>
      <c r="J128">
        <v>5</v>
      </c>
    </row>
    <row r="129" spans="1:10" ht="12.75">
      <c r="A129" s="8"/>
      <c r="B129" s="5"/>
      <c r="C129" s="5" t="s">
        <v>17</v>
      </c>
      <c r="D129" s="5"/>
      <c r="E129" s="20">
        <v>0.5355</v>
      </c>
      <c r="F129" s="9"/>
      <c r="G129" s="23"/>
      <c r="H129" s="9"/>
      <c r="I129" s="7">
        <f>I125*E129</f>
        <v>27105.802083359995</v>
      </c>
      <c r="J129">
        <v>6</v>
      </c>
    </row>
    <row r="130" spans="1:10" ht="12.75">
      <c r="A130" s="8"/>
      <c r="B130" s="5"/>
      <c r="C130" s="5" t="s">
        <v>12</v>
      </c>
      <c r="D130" s="5"/>
      <c r="E130" s="9"/>
      <c r="F130" s="9"/>
      <c r="G130" s="23"/>
      <c r="H130" s="9"/>
      <c r="I130" s="7">
        <f>SUM(I131:I132)</f>
        <v>38388.4176</v>
      </c>
      <c r="J130">
        <v>7</v>
      </c>
    </row>
    <row r="131" spans="1:9" ht="12.75">
      <c r="A131" s="8"/>
      <c r="B131" s="5"/>
      <c r="C131" s="5" t="s">
        <v>164</v>
      </c>
      <c r="D131" s="5" t="s">
        <v>10</v>
      </c>
      <c r="E131" s="9">
        <v>11.84</v>
      </c>
      <c r="F131" s="23">
        <v>1</v>
      </c>
      <c r="G131" s="23">
        <f>E131*$F$122</f>
        <v>200.09599999999998</v>
      </c>
      <c r="H131" s="9">
        <v>60.67</v>
      </c>
      <c r="I131" s="7">
        <f>G131*H131*F131</f>
        <v>12139.82432</v>
      </c>
    </row>
    <row r="132" spans="1:9" ht="12.75">
      <c r="A132" s="8"/>
      <c r="B132" s="5"/>
      <c r="C132" s="5" t="s">
        <v>165</v>
      </c>
      <c r="D132" s="5" t="s">
        <v>10</v>
      </c>
      <c r="E132" s="9">
        <v>5.92</v>
      </c>
      <c r="F132" s="23">
        <v>1</v>
      </c>
      <c r="G132" s="23">
        <f>E132*$F$122</f>
        <v>100.04799999999999</v>
      </c>
      <c r="H132" s="9">
        <v>262.36</v>
      </c>
      <c r="I132" s="7">
        <f>G132*H132*F132</f>
        <v>26248.593279999997</v>
      </c>
    </row>
    <row r="133" spans="1:10" ht="12.75">
      <c r="A133" s="8"/>
      <c r="B133" s="5"/>
      <c r="C133" s="5" t="s">
        <v>11</v>
      </c>
      <c r="D133" s="5"/>
      <c r="E133" s="9"/>
      <c r="F133" s="9"/>
      <c r="G133" s="23"/>
      <c r="H133" s="9"/>
      <c r="I133" s="7"/>
      <c r="J133">
        <v>8</v>
      </c>
    </row>
    <row r="134" spans="1:10" ht="56.25">
      <c r="A134" s="8">
        <v>10</v>
      </c>
      <c r="B134" s="45" t="s">
        <v>104</v>
      </c>
      <c r="C134" s="46" t="s">
        <v>105</v>
      </c>
      <c r="D134" s="47" t="s">
        <v>40</v>
      </c>
      <c r="E134" s="33"/>
      <c r="F134" s="9">
        <v>18.7</v>
      </c>
      <c r="G134" s="6"/>
      <c r="H134" s="9"/>
      <c r="I134" s="10">
        <f>I138+I140+I141+I142+I145</f>
        <v>77076.0040808008</v>
      </c>
      <c r="J134">
        <v>1</v>
      </c>
    </row>
    <row r="135" spans="1:9" ht="22.5">
      <c r="A135" s="8"/>
      <c r="B135" s="5" t="s">
        <v>41</v>
      </c>
      <c r="C135" s="48" t="s">
        <v>7</v>
      </c>
      <c r="D135" s="48" t="s">
        <v>9</v>
      </c>
      <c r="E135" s="16">
        <v>5.61</v>
      </c>
      <c r="F135" s="9"/>
      <c r="G135" s="6">
        <f>E135*F134</f>
        <v>104.907</v>
      </c>
      <c r="H135" s="9"/>
      <c r="I135" s="7"/>
    </row>
    <row r="136" spans="1:9" ht="22.5">
      <c r="A136" s="8"/>
      <c r="B136" s="5" t="s">
        <v>42</v>
      </c>
      <c r="C136" s="48" t="s">
        <v>8</v>
      </c>
      <c r="D136" s="48" t="s">
        <v>9</v>
      </c>
      <c r="E136" s="16">
        <v>0.02</v>
      </c>
      <c r="F136" s="9"/>
      <c r="G136" s="6">
        <f>E136*F134</f>
        <v>0.374</v>
      </c>
      <c r="H136" s="9"/>
      <c r="I136" s="7"/>
    </row>
    <row r="137" spans="1:10" ht="12.75">
      <c r="A137" s="8"/>
      <c r="B137" s="43"/>
      <c r="C137" s="48" t="s">
        <v>15</v>
      </c>
      <c r="D137" s="48"/>
      <c r="E137" s="16"/>
      <c r="F137" s="9"/>
      <c r="G137" s="6"/>
      <c r="H137" s="9"/>
      <c r="I137" s="7">
        <f>SUM(I138:I139)</f>
        <v>14451.879710399999</v>
      </c>
      <c r="J137">
        <v>2</v>
      </c>
    </row>
    <row r="138" spans="1:10" ht="12.75">
      <c r="A138" s="8"/>
      <c r="B138" s="43"/>
      <c r="C138" s="48" t="s">
        <v>43</v>
      </c>
      <c r="D138" s="48"/>
      <c r="E138" s="9">
        <v>1.38</v>
      </c>
      <c r="F138" s="9"/>
      <c r="G138" s="6">
        <f>G135</f>
        <v>104.907</v>
      </c>
      <c r="H138" s="9">
        <v>99.44</v>
      </c>
      <c r="I138" s="7">
        <f>G138*H138*E138</f>
        <v>14396.093870399998</v>
      </c>
      <c r="J138">
        <v>3</v>
      </c>
    </row>
    <row r="139" spans="1:10" ht="12.75">
      <c r="A139" s="8"/>
      <c r="B139" s="43"/>
      <c r="C139" s="48" t="s">
        <v>44</v>
      </c>
      <c r="D139" s="48"/>
      <c r="E139" s="38">
        <v>1.5</v>
      </c>
      <c r="F139" s="9"/>
      <c r="G139" s="6">
        <f>G136</f>
        <v>0.374</v>
      </c>
      <c r="H139" s="9">
        <v>99.44</v>
      </c>
      <c r="I139" s="7">
        <f>G139*H139*E139</f>
        <v>55.78583999999999</v>
      </c>
      <c r="J139">
        <v>4</v>
      </c>
    </row>
    <row r="140" spans="1:10" ht="12.75">
      <c r="A140" s="8"/>
      <c r="B140" s="43"/>
      <c r="C140" s="48" t="s">
        <v>16</v>
      </c>
      <c r="D140" s="49"/>
      <c r="E140" s="50">
        <v>0.5985</v>
      </c>
      <c r="F140" s="9"/>
      <c r="G140" s="6"/>
      <c r="H140" s="9"/>
      <c r="I140" s="7">
        <f>I137*E140</f>
        <v>8649.4500066744</v>
      </c>
      <c r="J140">
        <v>5</v>
      </c>
    </row>
    <row r="141" spans="1:10" ht="12.75">
      <c r="A141" s="8"/>
      <c r="B141" s="43"/>
      <c r="C141" s="48" t="s">
        <v>17</v>
      </c>
      <c r="D141" s="48"/>
      <c r="E141" s="51">
        <v>0.49725</v>
      </c>
      <c r="F141" s="9"/>
      <c r="G141" s="6"/>
      <c r="H141" s="9"/>
      <c r="I141" s="7">
        <f>I137*E141</f>
        <v>7186.1971859964</v>
      </c>
      <c r="J141">
        <v>6</v>
      </c>
    </row>
    <row r="142" spans="1:10" ht="12.75">
      <c r="A142" s="8"/>
      <c r="B142" s="5"/>
      <c r="C142" s="47" t="s">
        <v>12</v>
      </c>
      <c r="D142" s="47"/>
      <c r="E142" s="33"/>
      <c r="F142" s="9"/>
      <c r="H142" s="9"/>
      <c r="I142" s="7">
        <f>SUM(I143:I144)</f>
        <v>274.253265</v>
      </c>
      <c r="J142">
        <v>7</v>
      </c>
    </row>
    <row r="143" spans="1:9" ht="22.5">
      <c r="A143" s="8"/>
      <c r="B143" s="5" t="s">
        <v>42</v>
      </c>
      <c r="C143" s="47" t="s">
        <v>46</v>
      </c>
      <c r="D143" s="47" t="s">
        <v>10</v>
      </c>
      <c r="E143" s="33">
        <v>0.01</v>
      </c>
      <c r="F143" s="38">
        <v>1.5</v>
      </c>
      <c r="G143" s="6">
        <f>E143*F134</f>
        <v>0.187</v>
      </c>
      <c r="H143" s="9">
        <v>527.68</v>
      </c>
      <c r="I143" s="7">
        <f>G143*H143*F143</f>
        <v>148.01424</v>
      </c>
    </row>
    <row r="144" spans="1:9" ht="22.5">
      <c r="A144" s="8"/>
      <c r="B144" s="5" t="s">
        <v>42</v>
      </c>
      <c r="C144" s="48" t="s">
        <v>55</v>
      </c>
      <c r="D144" s="48" t="s">
        <v>10</v>
      </c>
      <c r="E144" s="16">
        <v>0.01</v>
      </c>
      <c r="F144" s="38">
        <v>1.5</v>
      </c>
      <c r="G144" s="6">
        <f>E144*F134</f>
        <v>0.187</v>
      </c>
      <c r="H144" s="9">
        <v>450.05</v>
      </c>
      <c r="I144" s="7">
        <f>G144*H144*F144</f>
        <v>126.239025</v>
      </c>
    </row>
    <row r="145" spans="1:10" ht="12.75">
      <c r="A145" s="8"/>
      <c r="B145" s="5"/>
      <c r="C145" s="5" t="s">
        <v>11</v>
      </c>
      <c r="D145" s="5"/>
      <c r="E145" s="9"/>
      <c r="F145" s="9"/>
      <c r="G145" s="6"/>
      <c r="H145" s="9"/>
      <c r="I145" s="7">
        <f>SUM(I146:I155)</f>
        <v>46570.00975273</v>
      </c>
      <c r="J145">
        <v>8</v>
      </c>
    </row>
    <row r="146" spans="1:9" ht="12.75">
      <c r="A146" s="8"/>
      <c r="B146" s="5"/>
      <c r="C146" s="24" t="s">
        <v>56</v>
      </c>
      <c r="D146" s="42" t="s">
        <v>51</v>
      </c>
      <c r="E146" s="41">
        <v>0.00043</v>
      </c>
      <c r="F146" s="9"/>
      <c r="G146" s="6">
        <f>E146*F134</f>
        <v>0.008041</v>
      </c>
      <c r="H146" s="42">
        <v>3.53</v>
      </c>
      <c r="I146" s="7">
        <f aca="true" t="shared" si="1" ref="I146:I155">G146*H146</f>
        <v>0.028384729999999997</v>
      </c>
    </row>
    <row r="147" spans="1:9" ht="12.75">
      <c r="A147" s="8"/>
      <c r="B147" s="5"/>
      <c r="C147" s="52" t="s">
        <v>50</v>
      </c>
      <c r="D147" s="26" t="s">
        <v>37</v>
      </c>
      <c r="E147" s="27">
        <v>12.2</v>
      </c>
      <c r="F147" s="9"/>
      <c r="G147" s="6">
        <f>E147*F134</f>
        <v>228.14</v>
      </c>
      <c r="H147" s="26">
        <v>0.14</v>
      </c>
      <c r="I147" s="7">
        <f t="shared" si="1"/>
        <v>31.939600000000002</v>
      </c>
    </row>
    <row r="148" spans="1:9" ht="12.75">
      <c r="A148" s="8"/>
      <c r="B148" s="5"/>
      <c r="C148" s="52" t="s">
        <v>57</v>
      </c>
      <c r="D148" s="26" t="s">
        <v>53</v>
      </c>
      <c r="E148" s="27">
        <v>0.16</v>
      </c>
      <c r="F148" s="9"/>
      <c r="G148" s="6">
        <f>E148*F134</f>
        <v>2.992</v>
      </c>
      <c r="H148" s="26">
        <v>164.93</v>
      </c>
      <c r="I148" s="7">
        <f t="shared" si="1"/>
        <v>493.47056000000003</v>
      </c>
    </row>
    <row r="149" spans="1:9" ht="12.75">
      <c r="A149" s="8"/>
      <c r="B149" s="5"/>
      <c r="C149" s="52" t="s">
        <v>58</v>
      </c>
      <c r="D149" s="26" t="s">
        <v>59</v>
      </c>
      <c r="E149" s="27">
        <v>0.002</v>
      </c>
      <c r="F149" s="9"/>
      <c r="G149" s="6">
        <f>E149*F134</f>
        <v>0.0374</v>
      </c>
      <c r="H149" s="26">
        <v>128.52</v>
      </c>
      <c r="I149" s="7">
        <f t="shared" si="1"/>
        <v>4.806648000000001</v>
      </c>
    </row>
    <row r="150" spans="1:9" ht="12.75">
      <c r="A150" s="8"/>
      <c r="B150" s="5"/>
      <c r="C150" s="52" t="s">
        <v>60</v>
      </c>
      <c r="D150" s="26" t="s">
        <v>59</v>
      </c>
      <c r="E150" s="27">
        <v>0.31</v>
      </c>
      <c r="F150" s="9"/>
      <c r="G150" s="6">
        <f>E150*F134</f>
        <v>5.797</v>
      </c>
      <c r="H150" s="26">
        <v>861.08</v>
      </c>
      <c r="I150" s="7">
        <f t="shared" si="1"/>
        <v>4991.68076</v>
      </c>
    </row>
    <row r="151" spans="1:9" ht="12.75">
      <c r="A151" s="8"/>
      <c r="B151" s="5"/>
      <c r="C151" s="52" t="s">
        <v>61</v>
      </c>
      <c r="D151" s="26" t="s">
        <v>59</v>
      </c>
      <c r="E151" s="27">
        <v>0.05</v>
      </c>
      <c r="F151" s="9"/>
      <c r="G151" s="6">
        <f>E151*F134</f>
        <v>0.935</v>
      </c>
      <c r="H151" s="26">
        <v>183</v>
      </c>
      <c r="I151" s="7">
        <f t="shared" si="1"/>
        <v>171.10500000000002</v>
      </c>
    </row>
    <row r="152" spans="1:9" ht="12.75">
      <c r="A152" s="8"/>
      <c r="B152" s="5"/>
      <c r="C152" s="52" t="s">
        <v>62</v>
      </c>
      <c r="D152" s="26" t="s">
        <v>49</v>
      </c>
      <c r="E152" s="27">
        <v>0.8</v>
      </c>
      <c r="F152" s="9"/>
      <c r="G152" s="6">
        <f>E152*F134</f>
        <v>14.96</v>
      </c>
      <c r="H152" s="26">
        <v>0.6</v>
      </c>
      <c r="I152" s="7">
        <f t="shared" si="1"/>
        <v>8.976</v>
      </c>
    </row>
    <row r="153" spans="1:9" ht="12.75">
      <c r="A153" s="8"/>
      <c r="B153" s="5"/>
      <c r="C153" s="52" t="s">
        <v>63</v>
      </c>
      <c r="D153" s="26" t="s">
        <v>53</v>
      </c>
      <c r="E153" s="27">
        <v>0.02</v>
      </c>
      <c r="F153" s="9"/>
      <c r="G153" s="6">
        <f>E153*F134</f>
        <v>0.374</v>
      </c>
      <c r="H153" s="26">
        <v>72.2</v>
      </c>
      <c r="I153" s="7">
        <f t="shared" si="1"/>
        <v>27.0028</v>
      </c>
    </row>
    <row r="154" spans="1:9" ht="12.75">
      <c r="A154" s="8"/>
      <c r="B154" s="5"/>
      <c r="C154" s="52" t="s">
        <v>106</v>
      </c>
      <c r="D154" s="26" t="s">
        <v>64</v>
      </c>
      <c r="E154" s="27" t="s">
        <v>65</v>
      </c>
      <c r="F154" s="9"/>
      <c r="G154" s="6">
        <v>1820</v>
      </c>
      <c r="H154" s="26">
        <v>21.3</v>
      </c>
      <c r="I154" s="7">
        <f>G154*H154</f>
        <v>38766</v>
      </c>
    </row>
    <row r="155" spans="1:9" ht="12.75">
      <c r="A155" s="8"/>
      <c r="B155" s="5"/>
      <c r="C155" s="52" t="s">
        <v>176</v>
      </c>
      <c r="D155" s="26" t="s">
        <v>64</v>
      </c>
      <c r="E155" s="27" t="s">
        <v>65</v>
      </c>
      <c r="F155" s="9"/>
      <c r="G155" s="6">
        <v>50</v>
      </c>
      <c r="H155" s="26">
        <v>41.5</v>
      </c>
      <c r="I155" s="7">
        <f t="shared" si="1"/>
        <v>2075</v>
      </c>
    </row>
    <row r="156" spans="1:10" ht="56.25">
      <c r="A156" s="8">
        <v>11</v>
      </c>
      <c r="B156" s="45" t="s">
        <v>102</v>
      </c>
      <c r="C156" s="46" t="s">
        <v>103</v>
      </c>
      <c r="D156" s="47" t="s">
        <v>40</v>
      </c>
      <c r="E156" s="33"/>
      <c r="F156" s="47">
        <v>9.8</v>
      </c>
      <c r="G156" s="6"/>
      <c r="H156" s="58"/>
      <c r="I156" s="10">
        <f>I160+I162+I163+I164+I167</f>
        <v>30434.614914664802</v>
      </c>
      <c r="J156">
        <v>1</v>
      </c>
    </row>
    <row r="157" spans="1:9" ht="22.5">
      <c r="A157" s="8"/>
      <c r="B157" s="5" t="s">
        <v>41</v>
      </c>
      <c r="C157" s="48" t="s">
        <v>7</v>
      </c>
      <c r="D157" s="48" t="s">
        <v>9</v>
      </c>
      <c r="E157" s="42">
        <v>2.29</v>
      </c>
      <c r="F157" s="9"/>
      <c r="G157" s="6">
        <f>E157*F156</f>
        <v>22.442000000000004</v>
      </c>
      <c r="H157" s="9"/>
      <c r="I157" s="7"/>
    </row>
    <row r="158" spans="1:9" ht="22.5">
      <c r="A158" s="8"/>
      <c r="B158" s="5" t="s">
        <v>42</v>
      </c>
      <c r="C158" s="48" t="s">
        <v>8</v>
      </c>
      <c r="D158" s="48" t="s">
        <v>9</v>
      </c>
      <c r="E158" s="26">
        <v>0.02</v>
      </c>
      <c r="F158" s="9"/>
      <c r="G158" s="6">
        <f>E158*F156</f>
        <v>0.196</v>
      </c>
      <c r="H158" s="9"/>
      <c r="I158" s="7"/>
    </row>
    <row r="159" spans="1:10" ht="12.75">
      <c r="A159" s="8"/>
      <c r="B159" s="43"/>
      <c r="C159" s="48" t="s">
        <v>15</v>
      </c>
      <c r="D159" s="48"/>
      <c r="E159" s="16"/>
      <c r="F159" s="9"/>
      <c r="G159" s="6"/>
      <c r="H159" s="9"/>
      <c r="I159" s="7">
        <f>SUM(I160:I161)</f>
        <v>3108.8881824</v>
      </c>
      <c r="J159">
        <v>2</v>
      </c>
    </row>
    <row r="160" spans="1:10" ht="12.75">
      <c r="A160" s="8"/>
      <c r="B160" s="43"/>
      <c r="C160" s="48" t="s">
        <v>43</v>
      </c>
      <c r="D160" s="48"/>
      <c r="E160" s="9">
        <v>1.38</v>
      </c>
      <c r="F160" s="9"/>
      <c r="G160" s="6">
        <f>G157</f>
        <v>22.442000000000004</v>
      </c>
      <c r="H160" s="9">
        <v>99.44</v>
      </c>
      <c r="I160" s="7">
        <f>G160*H160*E160</f>
        <v>3079.6528224</v>
      </c>
      <c r="J160">
        <v>3</v>
      </c>
    </row>
    <row r="161" spans="1:10" ht="12.75">
      <c r="A161" s="8"/>
      <c r="B161" s="43"/>
      <c r="C161" s="48" t="s">
        <v>44</v>
      </c>
      <c r="D161" s="48"/>
      <c r="E161" s="38">
        <v>1.5</v>
      </c>
      <c r="F161" s="9"/>
      <c r="G161" s="6">
        <f>G158</f>
        <v>0.196</v>
      </c>
      <c r="H161" s="9">
        <v>99.44</v>
      </c>
      <c r="I161" s="7">
        <f>G161*H161*E161</f>
        <v>29.23536</v>
      </c>
      <c r="J161">
        <v>4</v>
      </c>
    </row>
    <row r="162" spans="1:10" ht="12.75">
      <c r="A162" s="8"/>
      <c r="B162" s="43"/>
      <c r="C162" s="48" t="s">
        <v>16</v>
      </c>
      <c r="D162" s="49"/>
      <c r="E162" s="50">
        <v>0.5985</v>
      </c>
      <c r="F162" s="9"/>
      <c r="G162" s="6"/>
      <c r="H162" s="9"/>
      <c r="I162" s="7">
        <f>I159*E162</f>
        <v>1860.6695771664001</v>
      </c>
      <c r="J162">
        <v>5</v>
      </c>
    </row>
    <row r="163" spans="1:10" ht="12.75">
      <c r="A163" s="8"/>
      <c r="B163" s="43"/>
      <c r="C163" s="48" t="s">
        <v>17</v>
      </c>
      <c r="D163" s="48"/>
      <c r="E163" s="51">
        <v>0.49725</v>
      </c>
      <c r="F163" s="9"/>
      <c r="G163" s="6"/>
      <c r="H163" s="9"/>
      <c r="I163" s="7">
        <f>I159*E163</f>
        <v>1545.8946486984</v>
      </c>
      <c r="J163">
        <v>6</v>
      </c>
    </row>
    <row r="164" spans="1:10" ht="12.75">
      <c r="A164" s="8"/>
      <c r="B164" s="43"/>
      <c r="C164" s="48" t="s">
        <v>12</v>
      </c>
      <c r="D164" s="48"/>
      <c r="E164" s="16"/>
      <c r="F164" s="9"/>
      <c r="G164" s="6"/>
      <c r="H164" s="9"/>
      <c r="I164" s="7">
        <f>SUM(I165:I166)</f>
        <v>143.72631</v>
      </c>
      <c r="J164">
        <v>7</v>
      </c>
    </row>
    <row r="165" spans="1:9" ht="22.5">
      <c r="A165" s="8"/>
      <c r="B165" s="5" t="s">
        <v>42</v>
      </c>
      <c r="C165" s="47" t="s">
        <v>46</v>
      </c>
      <c r="D165" s="47" t="s">
        <v>10</v>
      </c>
      <c r="E165" s="33">
        <v>0.01</v>
      </c>
      <c r="F165" s="38">
        <v>1.5</v>
      </c>
      <c r="G165" s="6">
        <f>E165*F156</f>
        <v>0.098</v>
      </c>
      <c r="H165" s="9">
        <v>527.68</v>
      </c>
      <c r="I165" s="7">
        <f>G165*H165*F165</f>
        <v>77.56896</v>
      </c>
    </row>
    <row r="166" spans="1:9" ht="22.5">
      <c r="A166" s="8"/>
      <c r="B166" s="5" t="s">
        <v>42</v>
      </c>
      <c r="C166" s="48" t="s">
        <v>55</v>
      </c>
      <c r="D166" s="48" t="s">
        <v>10</v>
      </c>
      <c r="E166" s="16">
        <v>0.01</v>
      </c>
      <c r="F166" s="38">
        <v>1.5</v>
      </c>
      <c r="G166" s="6">
        <f>E166*F156</f>
        <v>0.098</v>
      </c>
      <c r="H166" s="9">
        <v>450.05</v>
      </c>
      <c r="I166" s="7">
        <f>G166*H166*F166</f>
        <v>66.15735000000001</v>
      </c>
    </row>
    <row r="167" spans="1:10" ht="12.75">
      <c r="A167" s="8"/>
      <c r="B167" s="5"/>
      <c r="C167" s="5" t="s">
        <v>11</v>
      </c>
      <c r="D167" s="5"/>
      <c r="E167" s="9"/>
      <c r="F167" s="9"/>
      <c r="G167" s="6"/>
      <c r="H167" s="9"/>
      <c r="I167" s="7">
        <f>SUM(I168:I174)</f>
        <v>23804.6715564</v>
      </c>
      <c r="J167">
        <v>8</v>
      </c>
    </row>
    <row r="168" spans="1:9" ht="12.75">
      <c r="A168" s="8"/>
      <c r="B168" s="5"/>
      <c r="C168" s="24" t="s">
        <v>56</v>
      </c>
      <c r="D168" s="42" t="s">
        <v>51</v>
      </c>
      <c r="E168" s="41">
        <v>0.0006</v>
      </c>
      <c r="F168" s="9"/>
      <c r="G168" s="6">
        <f>E168*F156</f>
        <v>0.00588</v>
      </c>
      <c r="H168" s="42">
        <v>3.53</v>
      </c>
      <c r="I168" s="7">
        <f>G168*H168</f>
        <v>0.020756399999999998</v>
      </c>
    </row>
    <row r="169" spans="1:9" ht="12.75">
      <c r="A169" s="8"/>
      <c r="B169" s="5"/>
      <c r="C169" s="52" t="s">
        <v>50</v>
      </c>
      <c r="D169" s="26" t="s">
        <v>37</v>
      </c>
      <c r="E169" s="27">
        <v>12.2</v>
      </c>
      <c r="F169" s="9"/>
      <c r="G169" s="6">
        <f>E169*F156</f>
        <v>119.56</v>
      </c>
      <c r="H169" s="26">
        <v>0.14</v>
      </c>
      <c r="I169" s="7">
        <f aca="true" t="shared" si="2" ref="I169:I174">G169*H169</f>
        <v>16.738400000000002</v>
      </c>
    </row>
    <row r="170" spans="1:9" ht="12.75">
      <c r="A170" s="8"/>
      <c r="B170" s="5"/>
      <c r="C170" s="52" t="s">
        <v>57</v>
      </c>
      <c r="D170" s="26" t="s">
        <v>53</v>
      </c>
      <c r="E170" s="27">
        <v>0.16</v>
      </c>
      <c r="F170" s="9"/>
      <c r="G170" s="6">
        <f>E170*F156</f>
        <v>1.568</v>
      </c>
      <c r="H170" s="26">
        <v>164.93</v>
      </c>
      <c r="I170" s="7">
        <f t="shared" si="2"/>
        <v>258.61024000000003</v>
      </c>
    </row>
    <row r="171" spans="1:9" ht="12.75">
      <c r="A171" s="8"/>
      <c r="B171" s="5"/>
      <c r="C171" s="52" t="s">
        <v>58</v>
      </c>
      <c r="D171" s="26" t="s">
        <v>59</v>
      </c>
      <c r="E171" s="27">
        <v>0.02</v>
      </c>
      <c r="F171" s="9"/>
      <c r="G171" s="6">
        <f>E171*F156</f>
        <v>0.196</v>
      </c>
      <c r="H171" s="26">
        <v>128.52</v>
      </c>
      <c r="I171" s="7">
        <f t="shared" si="2"/>
        <v>25.189920000000004</v>
      </c>
    </row>
    <row r="172" spans="1:9" ht="12.75">
      <c r="A172" s="8"/>
      <c r="B172" s="5"/>
      <c r="C172" s="52" t="s">
        <v>60</v>
      </c>
      <c r="D172" s="26" t="s">
        <v>59</v>
      </c>
      <c r="E172" s="27">
        <v>0.31</v>
      </c>
      <c r="F172" s="9"/>
      <c r="G172" s="6">
        <f>E172*F156</f>
        <v>3.0380000000000003</v>
      </c>
      <c r="H172" s="26">
        <v>861.08</v>
      </c>
      <c r="I172" s="7">
        <f t="shared" si="2"/>
        <v>2615.96104</v>
      </c>
    </row>
    <row r="173" spans="1:9" ht="12.75">
      <c r="A173" s="8"/>
      <c r="B173" s="5"/>
      <c r="C173" s="52" t="s">
        <v>63</v>
      </c>
      <c r="D173" s="26" t="s">
        <v>53</v>
      </c>
      <c r="E173" s="27">
        <v>0.02</v>
      </c>
      <c r="F173" s="9"/>
      <c r="G173" s="6">
        <f>E173*F156</f>
        <v>0.196</v>
      </c>
      <c r="H173" s="26">
        <v>72.2</v>
      </c>
      <c r="I173" s="7">
        <f t="shared" si="2"/>
        <v>14.151200000000001</v>
      </c>
    </row>
    <row r="174" spans="1:9" ht="12.75">
      <c r="A174" s="8"/>
      <c r="B174" s="5"/>
      <c r="C174" s="52" t="s">
        <v>106</v>
      </c>
      <c r="D174" s="26" t="s">
        <v>64</v>
      </c>
      <c r="E174" s="27" t="s">
        <v>65</v>
      </c>
      <c r="F174" s="9"/>
      <c r="G174" s="6">
        <v>980</v>
      </c>
      <c r="H174" s="26">
        <v>21.3</v>
      </c>
      <c r="I174" s="7">
        <f t="shared" si="2"/>
        <v>20874</v>
      </c>
    </row>
    <row r="175" spans="1:10" ht="45">
      <c r="A175" s="8">
        <v>12</v>
      </c>
      <c r="B175" s="55" t="s">
        <v>107</v>
      </c>
      <c r="C175" s="46" t="s">
        <v>108</v>
      </c>
      <c r="D175" s="5" t="s">
        <v>36</v>
      </c>
      <c r="E175" s="9"/>
      <c r="F175" s="9">
        <v>0.52</v>
      </c>
      <c r="G175" s="6"/>
      <c r="H175" s="9"/>
      <c r="I175" s="10">
        <f>I179+I181+I182+I183+I187</f>
        <v>8277.819722960001</v>
      </c>
      <c r="J175">
        <v>1</v>
      </c>
    </row>
    <row r="176" spans="1:9" ht="22.5">
      <c r="A176" s="8"/>
      <c r="B176" s="5" t="s">
        <v>41</v>
      </c>
      <c r="C176" s="5" t="s">
        <v>7</v>
      </c>
      <c r="D176" s="5" t="s">
        <v>9</v>
      </c>
      <c r="E176" s="9">
        <v>39.5</v>
      </c>
      <c r="F176" s="9"/>
      <c r="G176" s="6">
        <f>E176*F175</f>
        <v>20.54</v>
      </c>
      <c r="H176" s="9"/>
      <c r="I176" s="7"/>
    </row>
    <row r="177" spans="1:9" ht="22.5">
      <c r="A177" s="8"/>
      <c r="B177" s="5" t="s">
        <v>42</v>
      </c>
      <c r="C177" s="5" t="s">
        <v>8</v>
      </c>
      <c r="D177" s="5" t="s">
        <v>9</v>
      </c>
      <c r="E177" s="9">
        <v>0.06</v>
      </c>
      <c r="F177" s="9"/>
      <c r="G177" s="6">
        <f>E177*F175</f>
        <v>0.0312</v>
      </c>
      <c r="H177" s="9"/>
      <c r="I177" s="7"/>
    </row>
    <row r="178" spans="1:10" ht="12.75">
      <c r="A178" s="8"/>
      <c r="B178" s="5"/>
      <c r="C178" s="5" t="s">
        <v>15</v>
      </c>
      <c r="D178" s="5"/>
      <c r="E178" s="9"/>
      <c r="F178" s="9"/>
      <c r="G178" s="6"/>
      <c r="H178" s="9"/>
      <c r="I178" s="7">
        <f>SUM(I179:I180)</f>
        <v>2823.30048</v>
      </c>
      <c r="J178">
        <v>2</v>
      </c>
    </row>
    <row r="179" spans="1:10" ht="12.75">
      <c r="A179" s="8"/>
      <c r="B179" s="5"/>
      <c r="C179" s="5" t="s">
        <v>43</v>
      </c>
      <c r="D179" s="5"/>
      <c r="E179" s="9">
        <v>1.38</v>
      </c>
      <c r="F179" s="9"/>
      <c r="G179" s="6">
        <f>G176</f>
        <v>20.54</v>
      </c>
      <c r="H179" s="9">
        <v>99.44</v>
      </c>
      <c r="I179" s="7">
        <f>G179*H179*E179</f>
        <v>2818.646688</v>
      </c>
      <c r="J179">
        <v>3</v>
      </c>
    </row>
    <row r="180" spans="1:10" ht="12.75">
      <c r="A180" s="8"/>
      <c r="B180" s="5"/>
      <c r="C180" s="5" t="s">
        <v>44</v>
      </c>
      <c r="D180" s="5"/>
      <c r="E180" s="38">
        <v>1.5</v>
      </c>
      <c r="F180" s="9"/>
      <c r="G180" s="6">
        <f>G177</f>
        <v>0.0312</v>
      </c>
      <c r="H180" s="9">
        <v>99.44</v>
      </c>
      <c r="I180" s="7">
        <f>G180*H180*E180</f>
        <v>4.653792</v>
      </c>
      <c r="J180">
        <v>4</v>
      </c>
    </row>
    <row r="181" spans="1:10" ht="12.75">
      <c r="A181" s="8"/>
      <c r="B181" s="5"/>
      <c r="C181" s="5" t="s">
        <v>16</v>
      </c>
      <c r="D181" s="54"/>
      <c r="E181" s="50">
        <v>0.5985</v>
      </c>
      <c r="F181" s="9"/>
      <c r="G181" s="6"/>
      <c r="H181" s="9"/>
      <c r="I181" s="7">
        <f>I178*E181</f>
        <v>1689.74533728</v>
      </c>
      <c r="J181">
        <v>5</v>
      </c>
    </row>
    <row r="182" spans="1:10" ht="12.75">
      <c r="A182" s="8"/>
      <c r="B182" s="5"/>
      <c r="C182" s="5" t="s">
        <v>17</v>
      </c>
      <c r="D182" s="5"/>
      <c r="E182" s="51">
        <v>0.49725</v>
      </c>
      <c r="F182" s="9"/>
      <c r="G182" s="6"/>
      <c r="H182" s="9"/>
      <c r="I182" s="7">
        <f>I178*E182</f>
        <v>1403.88616368</v>
      </c>
      <c r="J182">
        <v>6</v>
      </c>
    </row>
    <row r="183" spans="1:10" ht="12.75">
      <c r="A183" s="8"/>
      <c r="B183" s="5"/>
      <c r="C183" s="5" t="s">
        <v>12</v>
      </c>
      <c r="D183" s="5"/>
      <c r="E183" s="9"/>
      <c r="F183" s="9"/>
      <c r="G183" s="6"/>
      <c r="H183" s="9"/>
      <c r="I183" s="7">
        <f>SUM(I184:I186)</f>
        <v>59.819682</v>
      </c>
      <c r="J183">
        <v>7</v>
      </c>
    </row>
    <row r="184" spans="1:9" ht="22.5">
      <c r="A184" s="8"/>
      <c r="B184" s="5" t="s">
        <v>42</v>
      </c>
      <c r="C184" s="24" t="s">
        <v>46</v>
      </c>
      <c r="D184" s="5" t="s">
        <v>10</v>
      </c>
      <c r="E184" s="42">
        <v>0.03</v>
      </c>
      <c r="F184" s="38">
        <v>1.5</v>
      </c>
      <c r="G184" s="6">
        <f>E184*F175</f>
        <v>0.0156</v>
      </c>
      <c r="H184" s="9">
        <v>527.68</v>
      </c>
      <c r="I184" s="7">
        <f>G184*H184*F184</f>
        <v>12.347711999999998</v>
      </c>
    </row>
    <row r="185" spans="1:9" ht="22.5">
      <c r="A185" s="8"/>
      <c r="B185" s="5" t="s">
        <v>42</v>
      </c>
      <c r="C185" s="52" t="s">
        <v>77</v>
      </c>
      <c r="D185" s="5" t="s">
        <v>10</v>
      </c>
      <c r="E185" s="26">
        <v>6.4</v>
      </c>
      <c r="F185" s="38">
        <v>1.5</v>
      </c>
      <c r="G185" s="6">
        <f>E185*F175</f>
        <v>3.3280000000000003</v>
      </c>
      <c r="H185" s="9">
        <v>7.4</v>
      </c>
      <c r="I185" s="7">
        <f>G185*H185*F185</f>
        <v>36.9408</v>
      </c>
    </row>
    <row r="186" spans="1:9" ht="22.5">
      <c r="A186" s="8"/>
      <c r="B186" s="5" t="s">
        <v>42</v>
      </c>
      <c r="C186" s="52" t="s">
        <v>76</v>
      </c>
      <c r="D186" s="5" t="s">
        <v>10</v>
      </c>
      <c r="E186" s="26">
        <v>0.03</v>
      </c>
      <c r="F186" s="38">
        <v>1.5</v>
      </c>
      <c r="G186" s="6">
        <f>E186*F175</f>
        <v>0.0156</v>
      </c>
      <c r="H186" s="9">
        <v>450.05</v>
      </c>
      <c r="I186" s="7">
        <f>G186*H186*F186</f>
        <v>10.53117</v>
      </c>
    </row>
    <row r="187" spans="1:10" ht="12.75">
      <c r="A187" s="8"/>
      <c r="B187" s="5"/>
      <c r="C187" s="5" t="s">
        <v>11</v>
      </c>
      <c r="D187" s="5"/>
      <c r="E187" s="9"/>
      <c r="F187" s="9"/>
      <c r="G187" s="6"/>
      <c r="H187" s="9"/>
      <c r="I187" s="7">
        <f>SUM(I188:I193)</f>
        <v>2305.7218519999997</v>
      </c>
      <c r="J187">
        <v>8</v>
      </c>
    </row>
    <row r="188" spans="1:9" ht="12.75">
      <c r="A188" s="8"/>
      <c r="B188" s="5"/>
      <c r="C188" s="24" t="s">
        <v>109</v>
      </c>
      <c r="D188" s="42" t="s">
        <v>59</v>
      </c>
      <c r="E188" s="41">
        <v>1.03</v>
      </c>
      <c r="F188" s="9"/>
      <c r="G188" s="6">
        <f>E188*F175</f>
        <v>0.5356000000000001</v>
      </c>
      <c r="H188" s="42">
        <v>424</v>
      </c>
      <c r="I188" s="7">
        <f aca="true" t="shared" si="3" ref="I188:I193">G188*H188</f>
        <v>227.09440000000004</v>
      </c>
    </row>
    <row r="189" spans="1:9" ht="12.75">
      <c r="A189" s="8"/>
      <c r="B189" s="5"/>
      <c r="C189" s="52" t="s">
        <v>83</v>
      </c>
      <c r="D189" s="26" t="s">
        <v>59</v>
      </c>
      <c r="E189" s="27">
        <v>1.02</v>
      </c>
      <c r="F189" s="9"/>
      <c r="G189" s="6">
        <f>E189*F175</f>
        <v>0.5304</v>
      </c>
      <c r="H189" s="26">
        <v>17.14</v>
      </c>
      <c r="I189" s="7">
        <f t="shared" si="3"/>
        <v>9.091056</v>
      </c>
    </row>
    <row r="190" spans="1:9" ht="12.75">
      <c r="A190" s="8"/>
      <c r="B190" s="5"/>
      <c r="C190" s="52" t="s">
        <v>57</v>
      </c>
      <c r="D190" s="26" t="s">
        <v>53</v>
      </c>
      <c r="E190" s="27">
        <v>0.11</v>
      </c>
      <c r="F190" s="9"/>
      <c r="G190" s="6">
        <f>E190*F175</f>
        <v>0.0572</v>
      </c>
      <c r="H190" s="26">
        <v>164.93</v>
      </c>
      <c r="I190" s="7">
        <f t="shared" si="3"/>
        <v>9.433996</v>
      </c>
    </row>
    <row r="191" spans="1:9" ht="12.75">
      <c r="A191" s="8"/>
      <c r="B191" s="5"/>
      <c r="C191" s="52" t="s">
        <v>110</v>
      </c>
      <c r="D191" s="26" t="s">
        <v>51</v>
      </c>
      <c r="E191" s="27">
        <v>0.00046</v>
      </c>
      <c r="F191" s="9"/>
      <c r="G191" s="6">
        <f>E191*F175</f>
        <v>0.00023920000000000001</v>
      </c>
      <c r="H191" s="26">
        <v>347000</v>
      </c>
      <c r="I191" s="7">
        <f t="shared" si="3"/>
        <v>83.00240000000001</v>
      </c>
    </row>
    <row r="192" spans="1:9" ht="12.75">
      <c r="A192" s="8"/>
      <c r="B192" s="5"/>
      <c r="C192" s="52" t="s">
        <v>111</v>
      </c>
      <c r="D192" s="26" t="s">
        <v>37</v>
      </c>
      <c r="E192" s="27" t="s">
        <v>65</v>
      </c>
      <c r="F192" s="9"/>
      <c r="G192" s="6">
        <v>41</v>
      </c>
      <c r="H192" s="26">
        <v>35.8</v>
      </c>
      <c r="I192" s="7">
        <f t="shared" si="3"/>
        <v>1467.8</v>
      </c>
    </row>
    <row r="193" spans="1:9" ht="12.75">
      <c r="A193" s="8"/>
      <c r="B193" s="5"/>
      <c r="C193" s="52" t="s">
        <v>168</v>
      </c>
      <c r="D193" s="26" t="s">
        <v>37</v>
      </c>
      <c r="E193" s="27" t="s">
        <v>65</v>
      </c>
      <c r="F193" s="9"/>
      <c r="G193" s="6">
        <v>11</v>
      </c>
      <c r="H193" s="26">
        <v>46.3</v>
      </c>
      <c r="I193" s="7">
        <f t="shared" si="3"/>
        <v>509.29999999999995</v>
      </c>
    </row>
    <row r="194" spans="1:10" ht="45">
      <c r="A194" s="8">
        <v>13</v>
      </c>
      <c r="B194" s="55" t="s">
        <v>112</v>
      </c>
      <c r="C194" s="46" t="s">
        <v>113</v>
      </c>
      <c r="D194" s="5" t="s">
        <v>86</v>
      </c>
      <c r="E194" s="9"/>
      <c r="F194" s="9">
        <v>0.41</v>
      </c>
      <c r="G194" s="6"/>
      <c r="H194" s="9"/>
      <c r="I194" s="10">
        <f>I198+I200+I201+I202+I206</f>
        <v>7648.020964191597</v>
      </c>
      <c r="J194">
        <v>1</v>
      </c>
    </row>
    <row r="195" spans="1:9" ht="22.5">
      <c r="A195" s="8"/>
      <c r="B195" s="5" t="s">
        <v>41</v>
      </c>
      <c r="C195" s="5" t="s">
        <v>7</v>
      </c>
      <c r="D195" s="5" t="s">
        <v>9</v>
      </c>
      <c r="E195" s="42">
        <v>43.9</v>
      </c>
      <c r="F195" s="9"/>
      <c r="G195" s="6">
        <f>E195*F194</f>
        <v>17.999</v>
      </c>
      <c r="H195" s="9"/>
      <c r="I195" s="7"/>
    </row>
    <row r="196" spans="1:9" ht="22.5">
      <c r="A196" s="8"/>
      <c r="B196" s="5" t="s">
        <v>42</v>
      </c>
      <c r="C196" s="5" t="s">
        <v>8</v>
      </c>
      <c r="D196" s="5" t="s">
        <v>9</v>
      </c>
      <c r="E196" s="26">
        <v>0.08</v>
      </c>
      <c r="F196" s="9"/>
      <c r="G196" s="6">
        <f>E196*F194</f>
        <v>0.032799999999999996</v>
      </c>
      <c r="H196" s="9"/>
      <c r="I196" s="7"/>
    </row>
    <row r="197" spans="1:10" ht="12.75">
      <c r="A197" s="8"/>
      <c r="B197" s="5"/>
      <c r="C197" s="5" t="s">
        <v>15</v>
      </c>
      <c r="D197" s="5"/>
      <c r="E197" s="9"/>
      <c r="F197" s="9"/>
      <c r="G197" s="6"/>
      <c r="H197" s="9"/>
      <c r="I197" s="7">
        <f>SUM(I198:I199)</f>
        <v>2474.8448207999995</v>
      </c>
      <c r="J197">
        <v>2</v>
      </c>
    </row>
    <row r="198" spans="1:10" ht="12.75">
      <c r="A198" s="8"/>
      <c r="B198" s="5"/>
      <c r="C198" s="5" t="s">
        <v>43</v>
      </c>
      <c r="D198" s="5"/>
      <c r="E198" s="9">
        <v>1.38</v>
      </c>
      <c r="F198" s="9"/>
      <c r="G198" s="6">
        <f>G195</f>
        <v>17.999</v>
      </c>
      <c r="H198" s="9">
        <v>99.44</v>
      </c>
      <c r="I198" s="7">
        <f>G198*H198*E198</f>
        <v>2469.9523727999995</v>
      </c>
      <c r="J198">
        <v>3</v>
      </c>
    </row>
    <row r="199" spans="1:10" ht="12.75">
      <c r="A199" s="8"/>
      <c r="B199" s="5"/>
      <c r="C199" s="5" t="s">
        <v>44</v>
      </c>
      <c r="D199" s="5"/>
      <c r="E199" s="38">
        <v>1.5</v>
      </c>
      <c r="F199" s="9"/>
      <c r="G199" s="6">
        <f>G196</f>
        <v>0.032799999999999996</v>
      </c>
      <c r="H199" s="9">
        <v>99.44</v>
      </c>
      <c r="I199" s="7">
        <f>G199*H199*E199</f>
        <v>4.892448</v>
      </c>
      <c r="J199">
        <v>4</v>
      </c>
    </row>
    <row r="200" spans="1:10" ht="12.75">
      <c r="A200" s="8"/>
      <c r="B200" s="5"/>
      <c r="C200" s="5" t="s">
        <v>16</v>
      </c>
      <c r="D200" s="54"/>
      <c r="E200" s="50">
        <v>0.5985</v>
      </c>
      <c r="F200" s="9"/>
      <c r="G200" s="6"/>
      <c r="H200" s="9"/>
      <c r="I200" s="7">
        <f>I197*E200</f>
        <v>1481.1946252487999</v>
      </c>
      <c r="J200">
        <v>5</v>
      </c>
    </row>
    <row r="201" spans="1:10" ht="12.75">
      <c r="A201" s="8"/>
      <c r="B201" s="5"/>
      <c r="C201" s="5" t="s">
        <v>17</v>
      </c>
      <c r="D201" s="5"/>
      <c r="E201" s="51">
        <v>0.49725</v>
      </c>
      <c r="F201" s="9"/>
      <c r="G201" s="6"/>
      <c r="H201" s="9"/>
      <c r="I201" s="7">
        <f>I197*E201</f>
        <v>1230.6165871427997</v>
      </c>
      <c r="J201">
        <v>6</v>
      </c>
    </row>
    <row r="202" spans="1:10" ht="12.75">
      <c r="A202" s="8"/>
      <c r="B202" s="5"/>
      <c r="C202" s="5" t="s">
        <v>12</v>
      </c>
      <c r="D202" s="5"/>
      <c r="E202" s="9"/>
      <c r="F202" s="9"/>
      <c r="G202" s="6"/>
      <c r="H202" s="9"/>
      <c r="I202" s="7">
        <f>SUM(I203:I205)</f>
        <v>53.178557999999995</v>
      </c>
      <c r="J202">
        <v>7</v>
      </c>
    </row>
    <row r="203" spans="1:9" ht="22.5">
      <c r="A203" s="8"/>
      <c r="B203" s="5" t="s">
        <v>42</v>
      </c>
      <c r="C203" s="24" t="s">
        <v>74</v>
      </c>
      <c r="D203" s="5" t="s">
        <v>10</v>
      </c>
      <c r="E203" s="42">
        <v>0.04</v>
      </c>
      <c r="F203" s="38">
        <v>1.5</v>
      </c>
      <c r="G203" s="6">
        <f>E203*F194</f>
        <v>0.016399999999999998</v>
      </c>
      <c r="H203" s="9">
        <v>527.68</v>
      </c>
      <c r="I203" s="7">
        <f>G203*H203*F203</f>
        <v>12.980927999999999</v>
      </c>
    </row>
    <row r="204" spans="1:9" ht="22.5">
      <c r="A204" s="8"/>
      <c r="B204" s="5" t="s">
        <v>42</v>
      </c>
      <c r="C204" s="52" t="s">
        <v>77</v>
      </c>
      <c r="D204" s="5" t="s">
        <v>10</v>
      </c>
      <c r="E204" s="26">
        <v>6.4</v>
      </c>
      <c r="F204" s="38">
        <v>1.5</v>
      </c>
      <c r="G204" s="6">
        <f>E204*F194</f>
        <v>2.624</v>
      </c>
      <c r="H204" s="9">
        <v>7.4</v>
      </c>
      <c r="I204" s="7">
        <f>G204*H204*F204</f>
        <v>29.1264</v>
      </c>
    </row>
    <row r="205" spans="1:9" ht="22.5">
      <c r="A205" s="8"/>
      <c r="B205" s="5" t="s">
        <v>42</v>
      </c>
      <c r="C205" s="52" t="s">
        <v>76</v>
      </c>
      <c r="D205" s="5" t="s">
        <v>10</v>
      </c>
      <c r="E205" s="26">
        <v>0.04</v>
      </c>
      <c r="F205" s="38">
        <v>1.5</v>
      </c>
      <c r="G205" s="6">
        <f>E205*F194</f>
        <v>0.016399999999999998</v>
      </c>
      <c r="H205" s="9">
        <v>450.05</v>
      </c>
      <c r="I205" s="7">
        <f>G205*H205*F205</f>
        <v>11.071229999999998</v>
      </c>
    </row>
    <row r="206" spans="1:10" ht="12.75">
      <c r="A206" s="8"/>
      <c r="B206" s="5"/>
      <c r="C206" s="5" t="s">
        <v>11</v>
      </c>
      <c r="D206" s="5"/>
      <c r="E206" s="9"/>
      <c r="F206" s="9"/>
      <c r="G206" s="6"/>
      <c r="H206" s="9"/>
      <c r="I206" s="7">
        <f>SUM(I207:I211)</f>
        <v>2413.0788209999996</v>
      </c>
      <c r="J206">
        <v>8</v>
      </c>
    </row>
    <row r="207" spans="1:9" ht="12.75">
      <c r="A207" s="8"/>
      <c r="B207" s="5"/>
      <c r="C207" s="24" t="s">
        <v>109</v>
      </c>
      <c r="D207" s="42" t="s">
        <v>59</v>
      </c>
      <c r="E207" s="41">
        <v>1.03</v>
      </c>
      <c r="F207" s="9"/>
      <c r="G207" s="6">
        <f>E207*F194</f>
        <v>0.4223</v>
      </c>
      <c r="H207" s="42">
        <v>107.1</v>
      </c>
      <c r="I207" s="7">
        <f>G207*H207</f>
        <v>45.22833</v>
      </c>
    </row>
    <row r="208" spans="1:9" ht="12.75">
      <c r="A208" s="8"/>
      <c r="B208" s="5"/>
      <c r="C208" s="52" t="s">
        <v>83</v>
      </c>
      <c r="D208" s="26" t="s">
        <v>59</v>
      </c>
      <c r="E208" s="27">
        <v>1.02</v>
      </c>
      <c r="F208" s="9"/>
      <c r="G208" s="6">
        <f>E208*F194</f>
        <v>0.41819999999999996</v>
      </c>
      <c r="H208" s="26">
        <v>17.14</v>
      </c>
      <c r="I208" s="7">
        <f>G208*H208</f>
        <v>7.167948</v>
      </c>
    </row>
    <row r="209" spans="1:9" ht="12.75">
      <c r="A209" s="8"/>
      <c r="B209" s="5"/>
      <c r="C209" s="52" t="s">
        <v>57</v>
      </c>
      <c r="D209" s="26" t="s">
        <v>53</v>
      </c>
      <c r="E209" s="27">
        <v>0.11</v>
      </c>
      <c r="F209" s="9"/>
      <c r="G209" s="6">
        <f>E209*F194</f>
        <v>0.045099999999999994</v>
      </c>
      <c r="H209" s="26">
        <v>164.93</v>
      </c>
      <c r="I209" s="7">
        <f>G209*H209</f>
        <v>7.438343</v>
      </c>
    </row>
    <row r="210" spans="1:9" ht="12.75">
      <c r="A210" s="8"/>
      <c r="B210" s="5"/>
      <c r="C210" s="52" t="s">
        <v>110</v>
      </c>
      <c r="D210" s="26" t="s">
        <v>51</v>
      </c>
      <c r="E210" s="27">
        <v>0.00046</v>
      </c>
      <c r="F210" s="9"/>
      <c r="G210" s="6">
        <f>E210*F194</f>
        <v>0.0001886</v>
      </c>
      <c r="H210" s="26">
        <v>347000</v>
      </c>
      <c r="I210" s="7">
        <f>G210*H210</f>
        <v>65.4442</v>
      </c>
    </row>
    <row r="211" spans="1:9" ht="12.75">
      <c r="A211" s="8"/>
      <c r="B211" s="5"/>
      <c r="C211" s="52" t="s">
        <v>111</v>
      </c>
      <c r="D211" s="26" t="s">
        <v>37</v>
      </c>
      <c r="E211" s="27" t="s">
        <v>65</v>
      </c>
      <c r="F211" s="9"/>
      <c r="G211" s="6">
        <v>41</v>
      </c>
      <c r="H211" s="26">
        <v>55.8</v>
      </c>
      <c r="I211" s="7">
        <f>G211*H211</f>
        <v>2287.7999999999997</v>
      </c>
    </row>
    <row r="212" spans="1:10" ht="33.75">
      <c r="A212" s="8">
        <v>14</v>
      </c>
      <c r="B212" s="55" t="s">
        <v>114</v>
      </c>
      <c r="C212" s="46" t="s">
        <v>115</v>
      </c>
      <c r="D212" s="5" t="s">
        <v>36</v>
      </c>
      <c r="E212" s="9"/>
      <c r="F212" s="9">
        <v>0.75</v>
      </c>
      <c r="G212" s="6"/>
      <c r="H212" s="9"/>
      <c r="I212" s="10">
        <f>I216+I218+I219+I220+I224</f>
        <v>15009.295451760001</v>
      </c>
      <c r="J212">
        <v>1</v>
      </c>
    </row>
    <row r="213" spans="1:9" ht="22.5">
      <c r="A213" s="8"/>
      <c r="B213" s="5" t="s">
        <v>41</v>
      </c>
      <c r="C213" s="5" t="s">
        <v>7</v>
      </c>
      <c r="D213" s="5" t="s">
        <v>9</v>
      </c>
      <c r="E213" s="42">
        <v>43.2</v>
      </c>
      <c r="F213" s="9"/>
      <c r="G213" s="6">
        <f>E213*F212</f>
        <v>32.400000000000006</v>
      </c>
      <c r="H213" s="9"/>
      <c r="I213" s="7"/>
    </row>
    <row r="214" spans="1:9" ht="22.5">
      <c r="A214" s="8"/>
      <c r="B214" s="5" t="s">
        <v>42</v>
      </c>
      <c r="C214" s="5" t="s">
        <v>8</v>
      </c>
      <c r="D214" s="5" t="s">
        <v>9</v>
      </c>
      <c r="E214" s="26">
        <v>0.08</v>
      </c>
      <c r="F214" s="9"/>
      <c r="G214" s="6">
        <f>E214*F212</f>
        <v>0.06</v>
      </c>
      <c r="H214" s="9"/>
      <c r="I214" s="7"/>
    </row>
    <row r="215" spans="1:10" ht="12.75">
      <c r="A215" s="8"/>
      <c r="B215" s="5"/>
      <c r="C215" s="5" t="s">
        <v>15</v>
      </c>
      <c r="D215" s="5"/>
      <c r="E215" s="9"/>
      <c r="F215" s="9"/>
      <c r="G215" s="6"/>
      <c r="H215" s="9"/>
      <c r="I215" s="7">
        <f>SUM(I216:I217)</f>
        <v>4455.11088</v>
      </c>
      <c r="J215">
        <v>2</v>
      </c>
    </row>
    <row r="216" spans="1:10" ht="12.75">
      <c r="A216" s="8"/>
      <c r="B216" s="5"/>
      <c r="C216" s="5" t="s">
        <v>43</v>
      </c>
      <c r="D216" s="5"/>
      <c r="E216" s="9">
        <v>1.38</v>
      </c>
      <c r="F216" s="9"/>
      <c r="G216" s="6">
        <f>G213</f>
        <v>32.400000000000006</v>
      </c>
      <c r="H216" s="9">
        <v>99.44</v>
      </c>
      <c r="I216" s="7">
        <f>G216*H216*E216</f>
        <v>4446.16128</v>
      </c>
      <c r="J216">
        <v>3</v>
      </c>
    </row>
    <row r="217" spans="1:10" ht="12.75">
      <c r="A217" s="8"/>
      <c r="B217" s="5"/>
      <c r="C217" s="5" t="s">
        <v>44</v>
      </c>
      <c r="D217" s="5"/>
      <c r="E217" s="38">
        <v>1.5</v>
      </c>
      <c r="F217" s="9"/>
      <c r="G217" s="6">
        <f>G214</f>
        <v>0.06</v>
      </c>
      <c r="H217" s="9">
        <v>99.44</v>
      </c>
      <c r="I217" s="7">
        <f>G217*H217*E217</f>
        <v>8.949599999999998</v>
      </c>
      <c r="J217">
        <v>4</v>
      </c>
    </row>
    <row r="218" spans="1:10" ht="12.75">
      <c r="A218" s="8"/>
      <c r="B218" s="5"/>
      <c r="C218" s="5" t="s">
        <v>16</v>
      </c>
      <c r="D218" s="54"/>
      <c r="E218" s="50">
        <v>0.5985</v>
      </c>
      <c r="F218" s="9"/>
      <c r="G218" s="6"/>
      <c r="H218" s="9"/>
      <c r="I218" s="7">
        <f>I215*E218</f>
        <v>2666.3838616800003</v>
      </c>
      <c r="J218">
        <v>5</v>
      </c>
    </row>
    <row r="219" spans="1:10" ht="12.75">
      <c r="A219" s="8"/>
      <c r="B219" s="5"/>
      <c r="C219" s="5" t="s">
        <v>17</v>
      </c>
      <c r="D219" s="5"/>
      <c r="E219" s="51">
        <v>0.49725</v>
      </c>
      <c r="F219" s="9"/>
      <c r="G219" s="6"/>
      <c r="H219" s="9"/>
      <c r="I219" s="7">
        <f>I215*E219</f>
        <v>2215.3038850800003</v>
      </c>
      <c r="J219">
        <v>6</v>
      </c>
    </row>
    <row r="220" spans="1:10" ht="12.75">
      <c r="A220" s="8"/>
      <c r="B220" s="5"/>
      <c r="C220" s="5" t="s">
        <v>12</v>
      </c>
      <c r="D220" s="5"/>
      <c r="E220" s="9"/>
      <c r="F220" s="9"/>
      <c r="G220" s="6"/>
      <c r="H220" s="9"/>
      <c r="I220" s="7">
        <f>SUM(I221:I223)</f>
        <v>97.27785000000002</v>
      </c>
      <c r="J220">
        <v>7</v>
      </c>
    </row>
    <row r="221" spans="1:9" ht="22.5">
      <c r="A221" s="8"/>
      <c r="B221" s="5" t="s">
        <v>42</v>
      </c>
      <c r="C221" s="24" t="s">
        <v>46</v>
      </c>
      <c r="D221" s="5" t="s">
        <v>10</v>
      </c>
      <c r="E221" s="42">
        <v>0.04</v>
      </c>
      <c r="F221" s="38">
        <v>1.5</v>
      </c>
      <c r="G221" s="6">
        <f>E221*F212</f>
        <v>0.03</v>
      </c>
      <c r="H221" s="9">
        <v>527.68</v>
      </c>
      <c r="I221" s="7">
        <f>G221*H221*F221</f>
        <v>23.745599999999996</v>
      </c>
    </row>
    <row r="222" spans="1:9" ht="22.5">
      <c r="A222" s="8"/>
      <c r="B222" s="5" t="s">
        <v>42</v>
      </c>
      <c r="C222" s="52" t="s">
        <v>77</v>
      </c>
      <c r="D222" s="5" t="s">
        <v>10</v>
      </c>
      <c r="E222" s="26">
        <v>6.4</v>
      </c>
      <c r="F222" s="38">
        <v>1.5</v>
      </c>
      <c r="G222" s="6">
        <f>E222*F212</f>
        <v>4.800000000000001</v>
      </c>
      <c r="H222" s="9">
        <v>7.4</v>
      </c>
      <c r="I222" s="7">
        <f>G222*H222*F222</f>
        <v>53.280000000000015</v>
      </c>
    </row>
    <row r="223" spans="1:9" ht="22.5">
      <c r="A223" s="8"/>
      <c r="B223" s="5" t="s">
        <v>42</v>
      </c>
      <c r="C223" s="52" t="s">
        <v>76</v>
      </c>
      <c r="D223" s="5" t="s">
        <v>10</v>
      </c>
      <c r="E223" s="26">
        <v>0.04</v>
      </c>
      <c r="F223" s="38">
        <v>1.5</v>
      </c>
      <c r="G223" s="6">
        <f>E223*F212</f>
        <v>0.03</v>
      </c>
      <c r="H223" s="9">
        <v>450.05</v>
      </c>
      <c r="I223" s="7">
        <f>G223*H223*F223</f>
        <v>20.25225</v>
      </c>
    </row>
    <row r="224" spans="1:10" ht="12.75">
      <c r="A224" s="8"/>
      <c r="B224" s="5"/>
      <c r="C224" s="5" t="s">
        <v>11</v>
      </c>
      <c r="D224" s="5"/>
      <c r="E224" s="9"/>
      <c r="F224" s="9"/>
      <c r="G224" s="6"/>
      <c r="H224" s="9"/>
      <c r="I224" s="7">
        <f>SUM(I225:I230)</f>
        <v>5584.168575</v>
      </c>
      <c r="J224">
        <v>8</v>
      </c>
    </row>
    <row r="225" spans="1:9" ht="12.75">
      <c r="A225" s="8"/>
      <c r="B225" s="5"/>
      <c r="C225" s="24" t="s">
        <v>109</v>
      </c>
      <c r="D225" s="42" t="s">
        <v>59</v>
      </c>
      <c r="E225" s="41">
        <v>1.03</v>
      </c>
      <c r="F225" s="9"/>
      <c r="G225" s="6">
        <f>E225*F212</f>
        <v>0.7725</v>
      </c>
      <c r="H225" s="42">
        <v>107.1</v>
      </c>
      <c r="I225" s="7">
        <f aca="true" t="shared" si="4" ref="I225:I230">G225*H225</f>
        <v>82.73474999999999</v>
      </c>
    </row>
    <row r="226" spans="1:9" ht="12.75">
      <c r="A226" s="8"/>
      <c r="B226" s="5"/>
      <c r="C226" s="52" t="s">
        <v>83</v>
      </c>
      <c r="D226" s="26" t="s">
        <v>59</v>
      </c>
      <c r="E226" s="27">
        <v>1.02</v>
      </c>
      <c r="F226" s="9"/>
      <c r="G226" s="6">
        <f>E226*F212</f>
        <v>0.765</v>
      </c>
      <c r="H226" s="26">
        <v>17.14</v>
      </c>
      <c r="I226" s="7">
        <f t="shared" si="4"/>
        <v>13.1121</v>
      </c>
    </row>
    <row r="227" spans="1:9" ht="12.75">
      <c r="A227" s="8"/>
      <c r="B227" s="5"/>
      <c r="C227" s="52" t="s">
        <v>57</v>
      </c>
      <c r="D227" s="26" t="s">
        <v>53</v>
      </c>
      <c r="E227" s="27">
        <v>0.11</v>
      </c>
      <c r="F227" s="9"/>
      <c r="G227" s="6">
        <f>E227*F212</f>
        <v>0.0825</v>
      </c>
      <c r="H227" s="26">
        <v>164.93</v>
      </c>
      <c r="I227" s="7">
        <f t="shared" si="4"/>
        <v>13.606725</v>
      </c>
    </row>
    <row r="228" spans="1:9" ht="12.75">
      <c r="A228" s="8"/>
      <c r="B228" s="5"/>
      <c r="C228" s="52" t="s">
        <v>110</v>
      </c>
      <c r="D228" s="26" t="s">
        <v>51</v>
      </c>
      <c r="E228" s="27">
        <v>0.00046</v>
      </c>
      <c r="F228" s="9"/>
      <c r="G228" s="6">
        <f>E228*F212</f>
        <v>0.00034500000000000004</v>
      </c>
      <c r="H228" s="26">
        <v>347000</v>
      </c>
      <c r="I228" s="7">
        <f t="shared" si="4"/>
        <v>119.71500000000002</v>
      </c>
    </row>
    <row r="229" spans="1:9" ht="12.75">
      <c r="A229" s="8"/>
      <c r="B229" s="5"/>
      <c r="C229" s="52" t="s">
        <v>167</v>
      </c>
      <c r="D229" s="26" t="s">
        <v>37</v>
      </c>
      <c r="E229" s="27" t="s">
        <v>65</v>
      </c>
      <c r="F229" s="9"/>
      <c r="G229" s="6">
        <v>51</v>
      </c>
      <c r="H229" s="26">
        <v>65</v>
      </c>
      <c r="I229" s="7">
        <f t="shared" si="4"/>
        <v>3315</v>
      </c>
    </row>
    <row r="230" spans="1:9" ht="12.75">
      <c r="A230" s="8"/>
      <c r="B230" s="5"/>
      <c r="C230" s="52" t="s">
        <v>178</v>
      </c>
      <c r="D230" s="26" t="s">
        <v>37</v>
      </c>
      <c r="E230" s="27" t="s">
        <v>65</v>
      </c>
      <c r="F230" s="9"/>
      <c r="G230" s="6">
        <v>24</v>
      </c>
      <c r="H230" s="26">
        <v>85</v>
      </c>
      <c r="I230" s="7">
        <f t="shared" si="4"/>
        <v>2040</v>
      </c>
    </row>
    <row r="231" spans="1:10" ht="45">
      <c r="A231" s="8">
        <v>15</v>
      </c>
      <c r="B231" s="59" t="s">
        <v>170</v>
      </c>
      <c r="C231" s="60" t="s">
        <v>117</v>
      </c>
      <c r="D231" s="5" t="s">
        <v>36</v>
      </c>
      <c r="E231" s="9"/>
      <c r="F231" s="9">
        <v>0.92</v>
      </c>
      <c r="G231" s="6"/>
      <c r="H231" s="9"/>
      <c r="I231" s="10">
        <f>I235+I237+I238+I239+I243</f>
        <v>96038.195759824</v>
      </c>
      <c r="J231">
        <v>1</v>
      </c>
    </row>
    <row r="232" spans="1:9" ht="22.5">
      <c r="A232" s="8"/>
      <c r="B232" s="5" t="s">
        <v>41</v>
      </c>
      <c r="C232" s="5" t="s">
        <v>7</v>
      </c>
      <c r="D232" s="5" t="s">
        <v>9</v>
      </c>
      <c r="E232" s="9">
        <v>148</v>
      </c>
      <c r="F232" s="9"/>
      <c r="G232" s="6">
        <f>E232*F231</f>
        <v>136.16</v>
      </c>
      <c r="H232" s="9"/>
      <c r="I232" s="7"/>
    </row>
    <row r="233" spans="1:9" ht="22.5">
      <c r="A233" s="8"/>
      <c r="B233" s="5" t="s">
        <v>42</v>
      </c>
      <c r="C233" s="5" t="s">
        <v>8</v>
      </c>
      <c r="D233" s="5" t="s">
        <v>9</v>
      </c>
      <c r="E233" s="38">
        <v>63.8</v>
      </c>
      <c r="F233" s="9"/>
      <c r="G233" s="6">
        <f>E233*F231</f>
        <v>58.696</v>
      </c>
      <c r="H233" s="9"/>
      <c r="I233" s="7"/>
    </row>
    <row r="234" spans="1:10" ht="12.75">
      <c r="A234" s="8"/>
      <c r="B234" s="5"/>
      <c r="C234" s="5" t="s">
        <v>15</v>
      </c>
      <c r="D234" s="5"/>
      <c r="E234" s="9"/>
      <c r="F234" s="9"/>
      <c r="G234" s="6"/>
      <c r="H234" s="9"/>
      <c r="I234" s="7">
        <f>SUM(I235:I236)</f>
        <v>27439.950911999997</v>
      </c>
      <c r="J234">
        <v>2</v>
      </c>
    </row>
    <row r="235" spans="1:10" ht="12.75">
      <c r="A235" s="8"/>
      <c r="B235" s="5"/>
      <c r="C235" s="5" t="s">
        <v>14</v>
      </c>
      <c r="D235" s="5"/>
      <c r="E235" s="9">
        <v>1.38</v>
      </c>
      <c r="F235" s="9"/>
      <c r="G235" s="6">
        <f>G232</f>
        <v>136.16</v>
      </c>
      <c r="H235" s="9">
        <v>99.44</v>
      </c>
      <c r="I235" s="7">
        <f>G235*H235*E235</f>
        <v>18684.855551999997</v>
      </c>
      <c r="J235">
        <v>3</v>
      </c>
    </row>
    <row r="236" spans="1:10" ht="12.75">
      <c r="A236" s="8"/>
      <c r="B236" s="5"/>
      <c r="C236" s="5" t="s">
        <v>30</v>
      </c>
      <c r="D236" s="5"/>
      <c r="E236" s="38">
        <v>1.5</v>
      </c>
      <c r="F236" s="9"/>
      <c r="G236" s="6">
        <f>G233</f>
        <v>58.696</v>
      </c>
      <c r="H236" s="9">
        <v>99.44</v>
      </c>
      <c r="I236" s="7">
        <f>G236*H236*E236</f>
        <v>8755.09536</v>
      </c>
      <c r="J236">
        <v>4</v>
      </c>
    </row>
    <row r="237" spans="1:10" ht="12.75">
      <c r="A237" s="8"/>
      <c r="B237" s="5"/>
      <c r="C237" s="5" t="s">
        <v>16</v>
      </c>
      <c r="D237" s="5"/>
      <c r="E237" s="50">
        <v>0.5985</v>
      </c>
      <c r="F237" s="9"/>
      <c r="G237" s="6"/>
      <c r="H237" s="9"/>
      <c r="I237" s="7">
        <f>I234*E237</f>
        <v>16422.810620832</v>
      </c>
      <c r="J237">
        <v>5</v>
      </c>
    </row>
    <row r="238" spans="1:10" ht="12.75">
      <c r="A238" s="8"/>
      <c r="B238" s="5"/>
      <c r="C238" s="5" t="s">
        <v>66</v>
      </c>
      <c r="D238" s="5"/>
      <c r="E238" s="51">
        <v>0.49725</v>
      </c>
      <c r="F238" s="9"/>
      <c r="G238" s="6"/>
      <c r="H238" s="9"/>
      <c r="I238" s="7">
        <f>I234*E238</f>
        <v>13644.515590992</v>
      </c>
      <c r="J238">
        <v>6</v>
      </c>
    </row>
    <row r="239" spans="1:10" ht="12.75">
      <c r="A239" s="8"/>
      <c r="B239" s="5"/>
      <c r="C239" s="5" t="s">
        <v>12</v>
      </c>
      <c r="D239" s="5"/>
      <c r="E239" s="9"/>
      <c r="F239" s="9"/>
      <c r="G239" s="6"/>
      <c r="H239" s="9"/>
      <c r="I239" s="7">
        <f>SUM(I240:I242)</f>
        <v>15361.213596</v>
      </c>
      <c r="J239">
        <v>7</v>
      </c>
    </row>
    <row r="240" spans="1:9" ht="22.5">
      <c r="A240" s="8"/>
      <c r="B240" s="5" t="s">
        <v>42</v>
      </c>
      <c r="C240" s="5" t="s">
        <v>46</v>
      </c>
      <c r="D240" s="47" t="s">
        <v>10</v>
      </c>
      <c r="E240" s="33">
        <v>2.74</v>
      </c>
      <c r="F240" s="38">
        <v>1.5</v>
      </c>
      <c r="G240" s="6">
        <f>E240*F231</f>
        <v>2.5208000000000004</v>
      </c>
      <c r="H240" s="9">
        <v>527.68</v>
      </c>
      <c r="I240" s="7">
        <f>G240*H240*F240</f>
        <v>1995.2636160000002</v>
      </c>
    </row>
    <row r="241" spans="1:9" ht="22.5">
      <c r="A241" s="8"/>
      <c r="B241" s="5" t="s">
        <v>42</v>
      </c>
      <c r="C241" s="43" t="s">
        <v>87</v>
      </c>
      <c r="D241" s="48" t="s">
        <v>10</v>
      </c>
      <c r="E241" s="16">
        <v>58.3</v>
      </c>
      <c r="F241" s="38">
        <v>1.5</v>
      </c>
      <c r="G241" s="6">
        <f>E241*F231</f>
        <v>53.636</v>
      </c>
      <c r="H241" s="9">
        <v>144.98</v>
      </c>
      <c r="I241" s="7">
        <f>G241*H241*F241</f>
        <v>11664.22092</v>
      </c>
    </row>
    <row r="242" spans="1:9" ht="22.5">
      <c r="A242" s="8"/>
      <c r="B242" s="5" t="s">
        <v>42</v>
      </c>
      <c r="C242" s="43" t="s">
        <v>45</v>
      </c>
      <c r="D242" s="48" t="s">
        <v>10</v>
      </c>
      <c r="E242" s="16">
        <v>2.74</v>
      </c>
      <c r="F242" s="38">
        <v>1.5</v>
      </c>
      <c r="G242" s="6">
        <f>E242*F231</f>
        <v>2.5208000000000004</v>
      </c>
      <c r="H242" s="9">
        <v>450.05</v>
      </c>
      <c r="I242" s="7">
        <f>G242*H242*F242</f>
        <v>1701.7290600000003</v>
      </c>
    </row>
    <row r="243" spans="1:10" ht="12.75">
      <c r="A243" s="8"/>
      <c r="B243" s="5"/>
      <c r="C243" s="5" t="s">
        <v>11</v>
      </c>
      <c r="D243" s="5"/>
      <c r="E243" s="9"/>
      <c r="F243" s="9"/>
      <c r="G243" s="6"/>
      <c r="H243" s="9"/>
      <c r="I243" s="7">
        <f>SUM(I244:I250)</f>
        <v>31924.800399999996</v>
      </c>
      <c r="J243">
        <v>8</v>
      </c>
    </row>
    <row r="244" spans="1:9" ht="12.75">
      <c r="A244" s="8"/>
      <c r="B244" s="5"/>
      <c r="C244" s="5" t="s">
        <v>88</v>
      </c>
      <c r="D244" s="47" t="s">
        <v>53</v>
      </c>
      <c r="E244" s="33">
        <v>3.15</v>
      </c>
      <c r="F244" s="9"/>
      <c r="G244" s="6">
        <f>E244*F231</f>
        <v>2.898</v>
      </c>
      <c r="H244" s="9">
        <v>2.81</v>
      </c>
      <c r="I244" s="7">
        <f aca="true" t="shared" si="5" ref="I244:I250">G244*H244</f>
        <v>8.14338</v>
      </c>
    </row>
    <row r="245" spans="1:9" ht="12.75">
      <c r="A245" s="8"/>
      <c r="B245" s="5"/>
      <c r="C245" s="43" t="s">
        <v>89</v>
      </c>
      <c r="D245" s="48" t="s">
        <v>36</v>
      </c>
      <c r="E245" s="16">
        <v>2.04</v>
      </c>
      <c r="F245" s="9"/>
      <c r="G245" s="6">
        <f>E245*F231</f>
        <v>1.8768</v>
      </c>
      <c r="H245" s="38">
        <v>224.91</v>
      </c>
      <c r="I245" s="7">
        <f t="shared" si="5"/>
        <v>422.111088</v>
      </c>
    </row>
    <row r="246" spans="1:9" ht="12.75">
      <c r="A246" s="8"/>
      <c r="B246" s="5"/>
      <c r="C246" s="43" t="s">
        <v>82</v>
      </c>
      <c r="D246" s="48" t="s">
        <v>53</v>
      </c>
      <c r="E246" s="16">
        <v>3.09</v>
      </c>
      <c r="F246" s="9"/>
      <c r="G246" s="6">
        <f>E246*F231</f>
        <v>2.8428</v>
      </c>
      <c r="H246" s="38">
        <v>55.69</v>
      </c>
      <c r="I246" s="7">
        <f t="shared" si="5"/>
        <v>158.315532</v>
      </c>
    </row>
    <row r="247" spans="1:9" ht="12.75">
      <c r="A247" s="8"/>
      <c r="B247" s="5"/>
      <c r="C247" s="43" t="s">
        <v>90</v>
      </c>
      <c r="D247" s="48" t="s">
        <v>37</v>
      </c>
      <c r="E247" s="16">
        <v>204</v>
      </c>
      <c r="F247" s="9"/>
      <c r="G247" s="6">
        <f>E247*F231</f>
        <v>187.68</v>
      </c>
      <c r="H247" s="38">
        <v>8.03</v>
      </c>
      <c r="I247" s="7">
        <f t="shared" si="5"/>
        <v>1507.0703999999998</v>
      </c>
    </row>
    <row r="248" spans="1:9" ht="12.75">
      <c r="A248" s="8"/>
      <c r="B248" s="5"/>
      <c r="C248" s="43" t="s">
        <v>144</v>
      </c>
      <c r="D248" s="48" t="s">
        <v>37</v>
      </c>
      <c r="E248" s="16" t="s">
        <v>65</v>
      </c>
      <c r="F248" s="9"/>
      <c r="G248" s="6">
        <v>92</v>
      </c>
      <c r="H248" s="26">
        <v>271.19</v>
      </c>
      <c r="I248" s="7">
        <f>G248*H248</f>
        <v>24949.48</v>
      </c>
    </row>
    <row r="249" spans="1:9" ht="12.75">
      <c r="A249" s="8"/>
      <c r="B249" s="5"/>
      <c r="C249" s="43" t="s">
        <v>118</v>
      </c>
      <c r="D249" s="48" t="s">
        <v>37</v>
      </c>
      <c r="E249" s="16" t="s">
        <v>65</v>
      </c>
      <c r="F249" s="9"/>
      <c r="G249" s="6">
        <v>184</v>
      </c>
      <c r="H249" s="26">
        <v>21.86</v>
      </c>
      <c r="I249" s="7">
        <f t="shared" si="5"/>
        <v>4022.24</v>
      </c>
    </row>
    <row r="250" spans="1:9" ht="12.75">
      <c r="A250" s="8"/>
      <c r="B250" s="5"/>
      <c r="C250" s="43" t="s">
        <v>116</v>
      </c>
      <c r="D250" s="48" t="s">
        <v>37</v>
      </c>
      <c r="E250" s="16" t="s">
        <v>65</v>
      </c>
      <c r="F250" s="9"/>
      <c r="G250" s="6">
        <v>184</v>
      </c>
      <c r="H250" s="26">
        <v>4.66</v>
      </c>
      <c r="I250" s="7">
        <f t="shared" si="5"/>
        <v>857.44</v>
      </c>
    </row>
    <row r="251" spans="1:10" ht="33.75">
      <c r="A251" s="8">
        <v>16</v>
      </c>
      <c r="B251" s="19" t="s">
        <v>119</v>
      </c>
      <c r="C251" s="46" t="s">
        <v>73</v>
      </c>
      <c r="D251" s="5" t="s">
        <v>36</v>
      </c>
      <c r="E251" s="9"/>
      <c r="F251" s="9">
        <v>0.45</v>
      </c>
      <c r="G251" s="6"/>
      <c r="H251" s="9"/>
      <c r="I251" s="10">
        <f>I255+I257+I258+I259+I263</f>
        <v>40261.668202332</v>
      </c>
      <c r="J251">
        <v>1</v>
      </c>
    </row>
    <row r="252" spans="1:9" ht="22.5">
      <c r="A252" s="8"/>
      <c r="B252" s="5" t="s">
        <v>41</v>
      </c>
      <c r="C252" s="5" t="s">
        <v>7</v>
      </c>
      <c r="D252" s="5" t="s">
        <v>9</v>
      </c>
      <c r="E252" s="42">
        <v>93.4</v>
      </c>
      <c r="F252" s="9"/>
      <c r="G252" s="6">
        <f>E252*$F$251</f>
        <v>42.03</v>
      </c>
      <c r="H252" s="9"/>
      <c r="I252" s="53"/>
    </row>
    <row r="253" spans="1:9" ht="22.5">
      <c r="A253" s="8"/>
      <c r="B253" s="5" t="s">
        <v>42</v>
      </c>
      <c r="C253" s="5" t="s">
        <v>8</v>
      </c>
      <c r="D253" s="5" t="s">
        <v>9</v>
      </c>
      <c r="E253" s="26">
        <v>41.6</v>
      </c>
      <c r="F253" s="9"/>
      <c r="G253" s="6">
        <f>E253*$F$251</f>
        <v>18.720000000000002</v>
      </c>
      <c r="H253" s="9"/>
      <c r="I253" s="53"/>
    </row>
    <row r="254" spans="1:10" ht="12.75">
      <c r="A254" s="8"/>
      <c r="B254" s="5"/>
      <c r="C254" s="5" t="s">
        <v>15</v>
      </c>
      <c r="D254" s="5"/>
      <c r="E254" s="9"/>
      <c r="F254" s="9"/>
      <c r="G254" s="6"/>
      <c r="H254" s="9"/>
      <c r="I254" s="7">
        <f>SUM(I255:I256)</f>
        <v>8559.934416</v>
      </c>
      <c r="J254">
        <v>2</v>
      </c>
    </row>
    <row r="255" spans="1:10" ht="12.75">
      <c r="A255" s="8"/>
      <c r="B255" s="5"/>
      <c r="C255" s="5" t="s">
        <v>14</v>
      </c>
      <c r="D255" s="5"/>
      <c r="E255" s="9">
        <v>1.38</v>
      </c>
      <c r="F255" s="9"/>
      <c r="G255" s="6">
        <f>G252</f>
        <v>42.03</v>
      </c>
      <c r="H255" s="9">
        <v>99.44</v>
      </c>
      <c r="I255" s="7">
        <f>G255*H255*E255</f>
        <v>5767.659216</v>
      </c>
      <c r="J255">
        <v>3</v>
      </c>
    </row>
    <row r="256" spans="1:10" ht="12.75">
      <c r="A256" s="8"/>
      <c r="B256" s="5"/>
      <c r="C256" s="5" t="s">
        <v>44</v>
      </c>
      <c r="D256" s="5"/>
      <c r="E256" s="38">
        <v>1.5</v>
      </c>
      <c r="F256" s="9"/>
      <c r="G256" s="6">
        <f>G253</f>
        <v>18.720000000000002</v>
      </c>
      <c r="H256" s="9">
        <v>99.44</v>
      </c>
      <c r="I256" s="7">
        <f>G256*H256*E256</f>
        <v>2792.2752</v>
      </c>
      <c r="J256">
        <v>4</v>
      </c>
    </row>
    <row r="257" spans="1:10" ht="12.75">
      <c r="A257" s="8"/>
      <c r="B257" s="5"/>
      <c r="C257" s="5" t="s">
        <v>16</v>
      </c>
      <c r="D257" s="54"/>
      <c r="E257" s="20">
        <v>0.5985</v>
      </c>
      <c r="F257" s="9"/>
      <c r="G257" s="6"/>
      <c r="H257" s="9"/>
      <c r="I257" s="7">
        <f>I254*E257</f>
        <v>5123.1207479760005</v>
      </c>
      <c r="J257">
        <v>5</v>
      </c>
    </row>
    <row r="258" spans="1:10" ht="12.75">
      <c r="A258" s="8"/>
      <c r="B258" s="5"/>
      <c r="C258" s="5" t="s">
        <v>17</v>
      </c>
      <c r="D258" s="5"/>
      <c r="E258" s="20">
        <v>0.49725</v>
      </c>
      <c r="F258" s="9"/>
      <c r="G258" s="6"/>
      <c r="H258" s="9"/>
      <c r="I258" s="7">
        <f>I254*E258</f>
        <v>4256.427388356</v>
      </c>
      <c r="J258">
        <v>6</v>
      </c>
    </row>
    <row r="259" spans="1:10" ht="12.75">
      <c r="A259" s="8"/>
      <c r="B259" s="5"/>
      <c r="C259" s="5" t="s">
        <v>12</v>
      </c>
      <c r="D259" s="5"/>
      <c r="E259" s="9"/>
      <c r="F259" s="9"/>
      <c r="G259" s="6"/>
      <c r="H259" s="9"/>
      <c r="I259" s="7">
        <f>SUM(I260:I262)</f>
        <v>8700.710850000001</v>
      </c>
      <c r="J259">
        <v>7</v>
      </c>
    </row>
    <row r="260" spans="1:9" ht="22.5">
      <c r="A260" s="8"/>
      <c r="B260" s="5" t="s">
        <v>42</v>
      </c>
      <c r="C260" s="24" t="s">
        <v>74</v>
      </c>
      <c r="D260" s="5" t="s">
        <v>10</v>
      </c>
      <c r="E260" s="42">
        <v>0.8</v>
      </c>
      <c r="F260" s="9">
        <v>1.5</v>
      </c>
      <c r="G260" s="6">
        <f>E260*$F$251</f>
        <v>0.36000000000000004</v>
      </c>
      <c r="H260" s="9">
        <v>527.68</v>
      </c>
      <c r="I260" s="7">
        <f>G260*H260*F260</f>
        <v>284.9472</v>
      </c>
    </row>
    <row r="261" spans="1:9" ht="22.5">
      <c r="A261" s="8"/>
      <c r="B261" s="5" t="s">
        <v>42</v>
      </c>
      <c r="C261" s="52" t="s">
        <v>75</v>
      </c>
      <c r="D261" s="5" t="s">
        <v>10</v>
      </c>
      <c r="E261" s="26">
        <v>85.5</v>
      </c>
      <c r="F261" s="9">
        <v>1.5</v>
      </c>
      <c r="G261" s="6">
        <f>E261*$F$251</f>
        <v>38.475</v>
      </c>
      <c r="H261" s="9">
        <v>144.98</v>
      </c>
      <c r="I261" s="7">
        <f>G261*H261*F261</f>
        <v>8367.15825</v>
      </c>
    </row>
    <row r="262" spans="1:9" ht="22.5">
      <c r="A262" s="8"/>
      <c r="B262" s="5" t="s">
        <v>42</v>
      </c>
      <c r="C262" s="52" t="s">
        <v>76</v>
      </c>
      <c r="D262" s="5" t="s">
        <v>10</v>
      </c>
      <c r="E262" s="26">
        <v>0.16</v>
      </c>
      <c r="F262" s="9">
        <v>1.5</v>
      </c>
      <c r="G262" s="6">
        <f>E262*$F$251</f>
        <v>0.07200000000000001</v>
      </c>
      <c r="H262" s="9">
        <v>450.05</v>
      </c>
      <c r="I262" s="7">
        <f>G262*H262*F262</f>
        <v>48.6054</v>
      </c>
    </row>
    <row r="263" spans="1:10" ht="12.75">
      <c r="A263" s="8"/>
      <c r="B263" s="5"/>
      <c r="C263" s="5" t="s">
        <v>11</v>
      </c>
      <c r="D263" s="5"/>
      <c r="E263" s="9"/>
      <c r="F263" s="9"/>
      <c r="G263" s="6"/>
      <c r="H263" s="9"/>
      <c r="I263" s="7">
        <f>SUM(I264:I265)</f>
        <v>16413.75</v>
      </c>
      <c r="J263">
        <v>8</v>
      </c>
    </row>
    <row r="264" spans="1:9" ht="12.75">
      <c r="A264" s="8"/>
      <c r="B264" s="5"/>
      <c r="C264" s="52" t="s">
        <v>166</v>
      </c>
      <c r="D264" s="26" t="s">
        <v>37</v>
      </c>
      <c r="E264" s="27" t="s">
        <v>65</v>
      </c>
      <c r="F264" s="9"/>
      <c r="G264" s="6">
        <v>45</v>
      </c>
      <c r="H264" s="26">
        <v>196.95</v>
      </c>
      <c r="I264" s="7">
        <f>G264*H264</f>
        <v>8862.75</v>
      </c>
    </row>
    <row r="265" spans="1:9" ht="12.75">
      <c r="A265" s="8"/>
      <c r="B265" s="5"/>
      <c r="C265" s="52" t="s">
        <v>145</v>
      </c>
      <c r="D265" s="26" t="s">
        <v>37</v>
      </c>
      <c r="E265" s="27" t="s">
        <v>65</v>
      </c>
      <c r="F265" s="9"/>
      <c r="G265" s="6">
        <v>45</v>
      </c>
      <c r="H265" s="26">
        <v>167.8</v>
      </c>
      <c r="I265" s="7">
        <f>G265*H265</f>
        <v>7551.000000000001</v>
      </c>
    </row>
    <row r="266" spans="1:10" ht="22.5">
      <c r="A266" s="8">
        <v>17</v>
      </c>
      <c r="B266" s="55" t="s">
        <v>122</v>
      </c>
      <c r="C266" s="46" t="s">
        <v>123</v>
      </c>
      <c r="D266" s="5" t="s">
        <v>36</v>
      </c>
      <c r="E266" s="9"/>
      <c r="F266" s="9">
        <v>1.02</v>
      </c>
      <c r="G266" s="6"/>
      <c r="H266" s="9"/>
      <c r="I266" s="10">
        <f>I270+I272+I273+I274+I277</f>
        <v>81251.01204145199</v>
      </c>
      <c r="J266">
        <v>1</v>
      </c>
    </row>
    <row r="267" spans="1:9" ht="22.5">
      <c r="A267" s="8"/>
      <c r="B267" s="5" t="s">
        <v>41</v>
      </c>
      <c r="C267" s="5" t="s">
        <v>7</v>
      </c>
      <c r="D267" s="5" t="s">
        <v>9</v>
      </c>
      <c r="E267" s="42">
        <v>234</v>
      </c>
      <c r="F267" s="9"/>
      <c r="G267" s="6">
        <f>E267*$F$266</f>
        <v>238.68</v>
      </c>
      <c r="H267" s="9"/>
      <c r="I267" s="53"/>
    </row>
    <row r="268" spans="1:9" ht="22.5">
      <c r="A268" s="8"/>
      <c r="B268" s="5" t="s">
        <v>42</v>
      </c>
      <c r="C268" s="5" t="s">
        <v>8</v>
      </c>
      <c r="D268" s="5" t="s">
        <v>9</v>
      </c>
      <c r="E268" s="26">
        <v>10.9</v>
      </c>
      <c r="F268" s="9"/>
      <c r="G268" s="6">
        <f>E268*$F$266</f>
        <v>11.118</v>
      </c>
      <c r="H268" s="9"/>
      <c r="I268" s="53"/>
    </row>
    <row r="269" spans="1:10" ht="12.75">
      <c r="A269" s="8"/>
      <c r="B269" s="5"/>
      <c r="C269" s="5" t="s">
        <v>15</v>
      </c>
      <c r="D269" s="5"/>
      <c r="E269" s="9"/>
      <c r="F269" s="9"/>
      <c r="G269" s="6"/>
      <c r="H269" s="9"/>
      <c r="I269" s="7">
        <f>SUM(I270:I271)</f>
        <v>34411.748975999995</v>
      </c>
      <c r="J269">
        <v>2</v>
      </c>
    </row>
    <row r="270" spans="1:10" ht="12.75">
      <c r="A270" s="8"/>
      <c r="B270" s="5"/>
      <c r="C270" s="5" t="s">
        <v>14</v>
      </c>
      <c r="D270" s="5"/>
      <c r="E270" s="9">
        <v>1.38</v>
      </c>
      <c r="F270" s="9"/>
      <c r="G270" s="6">
        <f>G267</f>
        <v>238.68</v>
      </c>
      <c r="H270" s="9">
        <v>99.44</v>
      </c>
      <c r="I270" s="7">
        <f>G270*H270*E270</f>
        <v>32753.388095999995</v>
      </c>
      <c r="J270">
        <v>3</v>
      </c>
    </row>
    <row r="271" spans="1:10" ht="12.75">
      <c r="A271" s="8"/>
      <c r="B271" s="5"/>
      <c r="C271" s="5" t="s">
        <v>44</v>
      </c>
      <c r="D271" s="5"/>
      <c r="E271" s="38">
        <v>1.5</v>
      </c>
      <c r="F271" s="9"/>
      <c r="G271" s="6">
        <f>G268</f>
        <v>11.118</v>
      </c>
      <c r="H271" s="9">
        <v>99.44</v>
      </c>
      <c r="I271" s="7">
        <f>G271*H271*E271</f>
        <v>1658.3608800000002</v>
      </c>
      <c r="J271">
        <v>4</v>
      </c>
    </row>
    <row r="272" spans="1:10" ht="12.75">
      <c r="A272" s="8"/>
      <c r="B272" s="5"/>
      <c r="C272" s="5" t="s">
        <v>16</v>
      </c>
      <c r="D272" s="54"/>
      <c r="E272" s="50">
        <v>0.5985</v>
      </c>
      <c r="F272" s="9"/>
      <c r="G272" s="6"/>
      <c r="H272" s="9"/>
      <c r="I272" s="7">
        <f>I269*E272</f>
        <v>20595.431762136</v>
      </c>
      <c r="J272">
        <v>5</v>
      </c>
    </row>
    <row r="273" spans="1:10" ht="12.75">
      <c r="A273" s="8"/>
      <c r="B273" s="5"/>
      <c r="C273" s="5" t="s">
        <v>17</v>
      </c>
      <c r="D273" s="5"/>
      <c r="E273" s="51">
        <v>0.49725</v>
      </c>
      <c r="F273" s="9"/>
      <c r="G273" s="6"/>
      <c r="H273" s="9"/>
      <c r="I273" s="7">
        <f>I269*E273</f>
        <v>17111.242178316</v>
      </c>
      <c r="J273">
        <v>6</v>
      </c>
    </row>
    <row r="274" spans="1:10" ht="12.75">
      <c r="A274" s="8"/>
      <c r="B274" s="5"/>
      <c r="C274" s="5" t="s">
        <v>12</v>
      </c>
      <c r="D274" s="5"/>
      <c r="E274" s="9"/>
      <c r="F274" s="9"/>
      <c r="G274" s="6"/>
      <c r="H274" s="9"/>
      <c r="I274" s="7">
        <f>SUM(I275:I276)</f>
        <v>8152.801605</v>
      </c>
      <c r="J274">
        <v>7</v>
      </c>
    </row>
    <row r="275" spans="1:9" ht="22.5">
      <c r="A275" s="8"/>
      <c r="B275" s="5" t="s">
        <v>42</v>
      </c>
      <c r="C275" s="24" t="s">
        <v>124</v>
      </c>
      <c r="D275" s="5" t="s">
        <v>10</v>
      </c>
      <c r="E275" s="42">
        <v>5.45</v>
      </c>
      <c r="F275" s="38">
        <v>1.5</v>
      </c>
      <c r="G275" s="6">
        <f>E275*$F$266</f>
        <v>5.559</v>
      </c>
      <c r="H275" s="9">
        <v>527.68</v>
      </c>
      <c r="I275" s="7">
        <f>G275*H275*F275</f>
        <v>4400.059679999999</v>
      </c>
    </row>
    <row r="276" spans="1:9" ht="22.5">
      <c r="A276" s="8"/>
      <c r="B276" s="5" t="s">
        <v>42</v>
      </c>
      <c r="C276" s="52" t="s">
        <v>76</v>
      </c>
      <c r="D276" s="5" t="s">
        <v>10</v>
      </c>
      <c r="E276" s="26">
        <v>5.45</v>
      </c>
      <c r="F276" s="38">
        <v>1.5</v>
      </c>
      <c r="G276" s="6">
        <f>E276*$F$266</f>
        <v>5.559</v>
      </c>
      <c r="H276" s="9">
        <v>450.05</v>
      </c>
      <c r="I276" s="7">
        <f>G276*H276*F276</f>
        <v>3752.7419250000003</v>
      </c>
    </row>
    <row r="277" spans="1:10" ht="12.75">
      <c r="A277" s="8"/>
      <c r="B277" s="5"/>
      <c r="C277" s="5" t="s">
        <v>11</v>
      </c>
      <c r="D277" s="5"/>
      <c r="E277" s="9"/>
      <c r="F277" s="9"/>
      <c r="G277" s="6"/>
      <c r="H277" s="9"/>
      <c r="I277" s="7">
        <f>SUM(I278:I279)</f>
        <v>2638.1484</v>
      </c>
      <c r="J277">
        <v>8</v>
      </c>
    </row>
    <row r="278" spans="1:9" ht="12.75">
      <c r="A278" s="8"/>
      <c r="B278" s="5"/>
      <c r="C278" s="24" t="s">
        <v>125</v>
      </c>
      <c r="D278" s="42" t="s">
        <v>37</v>
      </c>
      <c r="E278" s="41">
        <v>306</v>
      </c>
      <c r="F278" s="9"/>
      <c r="G278" s="6">
        <f>E278*$F$266</f>
        <v>312.12</v>
      </c>
      <c r="H278" s="42">
        <v>2.57</v>
      </c>
      <c r="I278" s="7">
        <f>G278*H278</f>
        <v>802.1483999999999</v>
      </c>
    </row>
    <row r="279" spans="1:9" ht="12.75">
      <c r="A279" s="8"/>
      <c r="B279" s="5"/>
      <c r="C279" s="52" t="s">
        <v>126</v>
      </c>
      <c r="D279" s="26" t="s">
        <v>37</v>
      </c>
      <c r="E279" s="27">
        <v>100</v>
      </c>
      <c r="F279" s="9"/>
      <c r="G279" s="6">
        <f>E279*$F$266</f>
        <v>102</v>
      </c>
      <c r="H279" s="26">
        <v>18</v>
      </c>
      <c r="I279" s="7">
        <f>G279*H279</f>
        <v>1836</v>
      </c>
    </row>
    <row r="280" spans="1:10" ht="22.5">
      <c r="A280" s="8">
        <v>18</v>
      </c>
      <c r="B280" s="19" t="s">
        <v>179</v>
      </c>
      <c r="C280" s="19" t="s">
        <v>180</v>
      </c>
      <c r="D280" s="5" t="s">
        <v>36</v>
      </c>
      <c r="E280" s="9"/>
      <c r="F280" s="9">
        <v>0.04</v>
      </c>
      <c r="G280" s="6"/>
      <c r="H280" s="9"/>
      <c r="I280" s="10">
        <f>I284+I286+I287+I288+I292</f>
        <v>1304.934154504</v>
      </c>
      <c r="J280">
        <v>1</v>
      </c>
    </row>
    <row r="281" spans="1:9" ht="22.5">
      <c r="A281" s="8"/>
      <c r="B281" s="5" t="s">
        <v>41</v>
      </c>
      <c r="C281" s="5" t="s">
        <v>7</v>
      </c>
      <c r="D281" s="5" t="s">
        <v>9</v>
      </c>
      <c r="E281" s="9">
        <v>76.5</v>
      </c>
      <c r="F281" s="9"/>
      <c r="G281" s="6">
        <f>E281*$F$280</f>
        <v>3.06</v>
      </c>
      <c r="H281" s="9"/>
      <c r="I281" s="53"/>
    </row>
    <row r="282" spans="1:9" ht="22.5">
      <c r="A282" s="8"/>
      <c r="B282" s="5" t="s">
        <v>42</v>
      </c>
      <c r="C282" s="5" t="s">
        <v>8</v>
      </c>
      <c r="D282" s="5" t="s">
        <v>9</v>
      </c>
      <c r="E282" s="9">
        <v>0.2</v>
      </c>
      <c r="F282" s="9"/>
      <c r="G282" s="6">
        <f>E282*$F$280</f>
        <v>0.008</v>
      </c>
      <c r="H282" s="9"/>
      <c r="I282" s="53"/>
    </row>
    <row r="283" spans="1:10" ht="12.75">
      <c r="A283" s="8"/>
      <c r="B283" s="5"/>
      <c r="C283" s="5" t="s">
        <v>15</v>
      </c>
      <c r="D283" s="5"/>
      <c r="E283" s="9"/>
      <c r="F283" s="9"/>
      <c r="G283" s="6"/>
      <c r="H283" s="9"/>
      <c r="I283" s="7">
        <f>SUM(I284:I285)</f>
        <v>420.710752</v>
      </c>
      <c r="J283">
        <v>2</v>
      </c>
    </row>
    <row r="284" spans="1:10" ht="12.75">
      <c r="A284" s="8"/>
      <c r="B284" s="5"/>
      <c r="C284" s="5" t="s">
        <v>127</v>
      </c>
      <c r="D284" s="5"/>
      <c r="E284" s="9">
        <v>1.38</v>
      </c>
      <c r="F284" s="9"/>
      <c r="G284" s="6">
        <f>G281</f>
        <v>3.06</v>
      </c>
      <c r="H284" s="9">
        <v>99.44</v>
      </c>
      <c r="I284" s="7">
        <f>G284*H284*E284</f>
        <v>419.915232</v>
      </c>
      <c r="J284">
        <v>3</v>
      </c>
    </row>
    <row r="285" spans="1:10" ht="12.75">
      <c r="A285" s="8"/>
      <c r="B285" s="5"/>
      <c r="C285" s="5" t="s">
        <v>44</v>
      </c>
      <c r="D285" s="5"/>
      <c r="E285" s="9">
        <v>1.5</v>
      </c>
      <c r="F285" s="9"/>
      <c r="G285" s="6">
        <f>G282</f>
        <v>0.008</v>
      </c>
      <c r="H285" s="9">
        <v>99.44</v>
      </c>
      <c r="I285" s="7">
        <f>G285*H285</f>
        <v>0.79552</v>
      </c>
      <c r="J285">
        <v>4</v>
      </c>
    </row>
    <row r="286" spans="1:10" ht="12.75">
      <c r="A286" s="8"/>
      <c r="B286" s="5"/>
      <c r="C286" s="5" t="s">
        <v>16</v>
      </c>
      <c r="D286" s="54"/>
      <c r="E286" s="50">
        <v>0.5985</v>
      </c>
      <c r="F286" s="9"/>
      <c r="G286" s="6"/>
      <c r="H286" s="9"/>
      <c r="I286" s="7">
        <f>I283*E286</f>
        <v>251.79538507200002</v>
      </c>
      <c r="J286">
        <v>5</v>
      </c>
    </row>
    <row r="287" spans="1:10" ht="12.75">
      <c r="A287" s="8"/>
      <c r="B287" s="5"/>
      <c r="C287" s="5" t="s">
        <v>17</v>
      </c>
      <c r="D287" s="5"/>
      <c r="E287" s="51">
        <v>0.49725</v>
      </c>
      <c r="F287" s="9"/>
      <c r="G287" s="6"/>
      <c r="H287" s="9"/>
      <c r="I287" s="7">
        <f>I283*E287</f>
        <v>209.198421432</v>
      </c>
      <c r="J287">
        <v>6</v>
      </c>
    </row>
    <row r="288" spans="1:10" ht="12.75">
      <c r="A288" s="8"/>
      <c r="B288" s="5"/>
      <c r="C288" s="5" t="s">
        <v>12</v>
      </c>
      <c r="D288" s="5"/>
      <c r="E288" s="9"/>
      <c r="F288" s="9"/>
      <c r="G288" s="6"/>
      <c r="H288" s="9"/>
      <c r="I288" s="7">
        <f>SUM(I289:I291)</f>
        <v>14.39118</v>
      </c>
      <c r="J288">
        <v>7</v>
      </c>
    </row>
    <row r="289" spans="1:9" ht="22.5">
      <c r="A289" s="8"/>
      <c r="B289" s="5" t="s">
        <v>42</v>
      </c>
      <c r="C289" s="5" t="s">
        <v>46</v>
      </c>
      <c r="D289" s="5" t="s">
        <v>10</v>
      </c>
      <c r="E289" s="9">
        <v>0.1</v>
      </c>
      <c r="F289" s="9">
        <v>1.5</v>
      </c>
      <c r="G289" s="6">
        <f>E289*$F$280</f>
        <v>0.004</v>
      </c>
      <c r="H289" s="9">
        <v>527.68</v>
      </c>
      <c r="I289" s="7">
        <f>G289*H289*F289</f>
        <v>3.1660799999999996</v>
      </c>
    </row>
    <row r="290" spans="1:9" ht="22.5">
      <c r="A290" s="8"/>
      <c r="B290" s="5" t="s">
        <v>42</v>
      </c>
      <c r="C290" s="5" t="s">
        <v>77</v>
      </c>
      <c r="D290" s="5" t="s">
        <v>10</v>
      </c>
      <c r="E290" s="9">
        <v>19.2</v>
      </c>
      <c r="F290" s="9">
        <v>1.5</v>
      </c>
      <c r="G290" s="6">
        <f>E290*$F$280</f>
        <v>0.768</v>
      </c>
      <c r="H290" s="9">
        <v>7.4</v>
      </c>
      <c r="I290" s="7">
        <f>G290*H290*F290</f>
        <v>8.5248</v>
      </c>
    </row>
    <row r="291" spans="1:9" ht="22.5">
      <c r="A291" s="8"/>
      <c r="B291" s="5" t="s">
        <v>42</v>
      </c>
      <c r="C291" s="5" t="s">
        <v>45</v>
      </c>
      <c r="D291" s="5" t="s">
        <v>10</v>
      </c>
      <c r="E291" s="9">
        <v>0.1</v>
      </c>
      <c r="F291" s="9">
        <v>1.5</v>
      </c>
      <c r="G291" s="6">
        <f>E291*$F$280</f>
        <v>0.004</v>
      </c>
      <c r="H291" s="9">
        <v>450.05</v>
      </c>
      <c r="I291" s="7">
        <f>G291*H291*F291</f>
        <v>2.7003</v>
      </c>
    </row>
    <row r="292" spans="1:10" ht="12.75">
      <c r="A292" s="8"/>
      <c r="B292" s="5"/>
      <c r="C292" s="5" t="s">
        <v>11</v>
      </c>
      <c r="D292" s="5"/>
      <c r="E292" s="9"/>
      <c r="F292" s="9"/>
      <c r="G292" s="6"/>
      <c r="H292" s="9"/>
      <c r="I292" s="7">
        <f>SUM(I293:I297)</f>
        <v>409.633936</v>
      </c>
      <c r="J292">
        <v>8</v>
      </c>
    </row>
    <row r="293" spans="1:9" ht="12.75">
      <c r="A293" s="8"/>
      <c r="B293" s="5"/>
      <c r="C293" s="24" t="s">
        <v>181</v>
      </c>
      <c r="D293" s="42" t="s">
        <v>37</v>
      </c>
      <c r="E293" s="41" t="s">
        <v>33</v>
      </c>
      <c r="F293" s="9"/>
      <c r="G293" s="6">
        <v>4</v>
      </c>
      <c r="H293" s="42">
        <v>84.75</v>
      </c>
      <c r="I293" s="7">
        <f>G293*H293</f>
        <v>339</v>
      </c>
    </row>
    <row r="294" spans="1:9" ht="12.75">
      <c r="A294" s="8"/>
      <c r="B294" s="5"/>
      <c r="C294" s="24" t="s">
        <v>182</v>
      </c>
      <c r="D294" s="42" t="s">
        <v>53</v>
      </c>
      <c r="E294" s="41">
        <v>0.32</v>
      </c>
      <c r="F294" s="9"/>
      <c r="G294" s="6">
        <f>E294*$F$280</f>
        <v>0.0128</v>
      </c>
      <c r="H294" s="42">
        <v>250</v>
      </c>
      <c r="I294" s="7">
        <f>G294*H294</f>
        <v>3.2</v>
      </c>
    </row>
    <row r="295" spans="1:9" ht="12.75">
      <c r="A295" s="8"/>
      <c r="B295" s="5"/>
      <c r="C295" s="52" t="s">
        <v>83</v>
      </c>
      <c r="D295" s="26" t="s">
        <v>59</v>
      </c>
      <c r="E295" s="27">
        <v>3.06</v>
      </c>
      <c r="F295" s="9"/>
      <c r="G295" s="6">
        <f>E295*$F$280</f>
        <v>0.12240000000000001</v>
      </c>
      <c r="H295" s="26">
        <v>5.14</v>
      </c>
      <c r="I295" s="7">
        <f>G295*H295</f>
        <v>0.629136</v>
      </c>
    </row>
    <row r="296" spans="1:9" ht="12.75">
      <c r="A296" s="8"/>
      <c r="B296" s="5"/>
      <c r="C296" s="52" t="s">
        <v>62</v>
      </c>
      <c r="D296" s="26" t="s">
        <v>72</v>
      </c>
      <c r="E296" s="27">
        <v>10.2</v>
      </c>
      <c r="F296" s="9"/>
      <c r="G296" s="6">
        <f>E296*$F$280</f>
        <v>0.408</v>
      </c>
      <c r="H296" s="26">
        <v>0.6</v>
      </c>
      <c r="I296" s="7">
        <f>G296*H296</f>
        <v>0.24479999999999996</v>
      </c>
    </row>
    <row r="297" spans="1:9" ht="12.75">
      <c r="A297" s="8"/>
      <c r="B297" s="5"/>
      <c r="C297" s="52" t="s">
        <v>183</v>
      </c>
      <c r="D297" s="26" t="s">
        <v>48</v>
      </c>
      <c r="E297" s="27">
        <v>80</v>
      </c>
      <c r="F297" s="9"/>
      <c r="G297" s="6">
        <f>E297*$F$280</f>
        <v>3.2</v>
      </c>
      <c r="H297" s="26">
        <v>20.8</v>
      </c>
      <c r="I297" s="7">
        <f>G297*H297</f>
        <v>66.56</v>
      </c>
    </row>
    <row r="298" spans="1:10" ht="33.75">
      <c r="A298" s="8">
        <v>19</v>
      </c>
      <c r="B298" s="19" t="s">
        <v>184</v>
      </c>
      <c r="C298" s="19" t="s">
        <v>185</v>
      </c>
      <c r="D298" s="5" t="s">
        <v>37</v>
      </c>
      <c r="E298" s="9"/>
      <c r="F298" s="9">
        <v>5</v>
      </c>
      <c r="G298" s="6"/>
      <c r="H298" s="9"/>
      <c r="I298" s="10">
        <f>I302+I304+I305+I306+I310</f>
        <v>4367.319254</v>
      </c>
      <c r="J298">
        <v>1</v>
      </c>
    </row>
    <row r="299" spans="1:9" ht="22.5">
      <c r="A299" s="8"/>
      <c r="B299" s="5" t="s">
        <v>41</v>
      </c>
      <c r="C299" s="5" t="s">
        <v>7</v>
      </c>
      <c r="D299" s="5" t="s">
        <v>9</v>
      </c>
      <c r="E299" s="9">
        <v>2.39</v>
      </c>
      <c r="F299" s="9"/>
      <c r="G299" s="6">
        <f>E299*$F$298</f>
        <v>11.950000000000001</v>
      </c>
      <c r="H299" s="9"/>
      <c r="I299" s="53"/>
    </row>
    <row r="300" spans="1:9" ht="22.5">
      <c r="A300" s="8"/>
      <c r="B300" s="5" t="s">
        <v>42</v>
      </c>
      <c r="C300" s="5" t="s">
        <v>8</v>
      </c>
      <c r="D300" s="5" t="s">
        <v>9</v>
      </c>
      <c r="E300" s="9">
        <v>0.02</v>
      </c>
      <c r="F300" s="9"/>
      <c r="G300" s="6">
        <f>E300*$F$298</f>
        <v>0.1</v>
      </c>
      <c r="H300" s="9"/>
      <c r="I300" s="53"/>
    </row>
    <row r="301" spans="1:10" ht="12.75">
      <c r="A301" s="8"/>
      <c r="B301" s="5"/>
      <c r="C301" s="5" t="s">
        <v>15</v>
      </c>
      <c r="D301" s="5"/>
      <c r="E301" s="9"/>
      <c r="F301" s="9"/>
      <c r="G301" s="6"/>
      <c r="H301" s="9"/>
      <c r="I301" s="7">
        <f>SUM(I302:I303)</f>
        <v>1649.8090399999999</v>
      </c>
      <c r="J301">
        <v>2</v>
      </c>
    </row>
    <row r="302" spans="1:10" ht="12.75">
      <c r="A302" s="8"/>
      <c r="B302" s="5"/>
      <c r="C302" s="5" t="s">
        <v>127</v>
      </c>
      <c r="D302" s="5"/>
      <c r="E302" s="9">
        <v>1.38</v>
      </c>
      <c r="F302" s="9"/>
      <c r="G302" s="6">
        <f>G299</f>
        <v>11.950000000000001</v>
      </c>
      <c r="H302" s="9">
        <v>99.44</v>
      </c>
      <c r="I302" s="7">
        <f>G302*H302*E302</f>
        <v>1639.86504</v>
      </c>
      <c r="J302">
        <v>3</v>
      </c>
    </row>
    <row r="303" spans="1:10" ht="12.75">
      <c r="A303" s="8"/>
      <c r="B303" s="5"/>
      <c r="C303" s="5" t="s">
        <v>44</v>
      </c>
      <c r="D303" s="5"/>
      <c r="E303" s="9">
        <v>1.5</v>
      </c>
      <c r="F303" s="9"/>
      <c r="G303" s="6">
        <f>G300</f>
        <v>0.1</v>
      </c>
      <c r="H303" s="9">
        <v>99.44</v>
      </c>
      <c r="I303" s="7">
        <f>G303*H303</f>
        <v>9.944</v>
      </c>
      <c r="J303">
        <v>4</v>
      </c>
    </row>
    <row r="304" spans="1:10" ht="12.75">
      <c r="A304" s="8"/>
      <c r="B304" s="5"/>
      <c r="C304" s="5" t="s">
        <v>16</v>
      </c>
      <c r="D304" s="54"/>
      <c r="E304" s="50">
        <v>0.95</v>
      </c>
      <c r="F304" s="9"/>
      <c r="G304" s="6"/>
      <c r="H304" s="9"/>
      <c r="I304" s="7">
        <f>I301*E304</f>
        <v>1567.3185879999999</v>
      </c>
      <c r="J304">
        <v>5</v>
      </c>
    </row>
    <row r="305" spans="1:10" ht="12.75">
      <c r="A305" s="8"/>
      <c r="B305" s="5"/>
      <c r="C305" s="5" t="s">
        <v>17</v>
      </c>
      <c r="D305" s="5"/>
      <c r="E305" s="51">
        <v>0.65</v>
      </c>
      <c r="F305" s="9"/>
      <c r="G305" s="6"/>
      <c r="H305" s="9"/>
      <c r="I305" s="7">
        <f>I301*E305</f>
        <v>1072.375876</v>
      </c>
      <c r="J305">
        <v>6</v>
      </c>
    </row>
    <row r="306" spans="1:10" ht="12.75">
      <c r="A306" s="8"/>
      <c r="B306" s="5"/>
      <c r="C306" s="5" t="s">
        <v>12</v>
      </c>
      <c r="D306" s="5"/>
      <c r="E306" s="9"/>
      <c r="F306" s="9"/>
      <c r="G306" s="6"/>
      <c r="H306" s="9"/>
      <c r="I306" s="7">
        <f>SUM(I307:I309)</f>
        <v>87.75975</v>
      </c>
      <c r="J306">
        <v>7</v>
      </c>
    </row>
    <row r="307" spans="1:9" ht="22.5">
      <c r="A307" s="8"/>
      <c r="B307" s="5" t="s">
        <v>42</v>
      </c>
      <c r="C307" s="5" t="s">
        <v>46</v>
      </c>
      <c r="D307" s="5" t="s">
        <v>10</v>
      </c>
      <c r="E307" s="9">
        <v>0.01</v>
      </c>
      <c r="F307" s="9">
        <v>1.5</v>
      </c>
      <c r="G307" s="6">
        <f>E307*$F$298</f>
        <v>0.05</v>
      </c>
      <c r="H307" s="9">
        <v>527.68</v>
      </c>
      <c r="I307" s="7">
        <f>G307*H307*F307</f>
        <v>39.576</v>
      </c>
    </row>
    <row r="308" spans="1:9" ht="22.5">
      <c r="A308" s="8"/>
      <c r="B308" s="5" t="s">
        <v>42</v>
      </c>
      <c r="C308" s="5" t="s">
        <v>77</v>
      </c>
      <c r="D308" s="5" t="s">
        <v>10</v>
      </c>
      <c r="E308" s="9">
        <v>0.26</v>
      </c>
      <c r="F308" s="9">
        <v>1.5</v>
      </c>
      <c r="G308" s="6">
        <f>E308*$F$298</f>
        <v>1.3</v>
      </c>
      <c r="H308" s="9">
        <v>7.4</v>
      </c>
      <c r="I308" s="7">
        <f>G308*H308*F308</f>
        <v>14.430000000000001</v>
      </c>
    </row>
    <row r="309" spans="1:9" ht="22.5">
      <c r="A309" s="8"/>
      <c r="B309" s="5" t="s">
        <v>42</v>
      </c>
      <c r="C309" s="5" t="s">
        <v>45</v>
      </c>
      <c r="D309" s="5" t="s">
        <v>10</v>
      </c>
      <c r="E309" s="9">
        <v>0.01</v>
      </c>
      <c r="F309" s="9">
        <v>1.5</v>
      </c>
      <c r="G309" s="6">
        <f>E309*$F$298</f>
        <v>0.05</v>
      </c>
      <c r="H309" s="9">
        <v>450.05</v>
      </c>
      <c r="I309" s="7">
        <f>G309*H309*F309</f>
        <v>33.753750000000004</v>
      </c>
    </row>
    <row r="310" spans="1:10" ht="12.75">
      <c r="A310" s="8"/>
      <c r="B310" s="5"/>
      <c r="C310" s="5" t="s">
        <v>11</v>
      </c>
      <c r="D310" s="5"/>
      <c r="E310" s="9"/>
      <c r="F310" s="9"/>
      <c r="G310" s="6"/>
      <c r="H310" s="9"/>
      <c r="I310" s="7">
        <v>0</v>
      </c>
      <c r="J310">
        <v>8</v>
      </c>
    </row>
    <row r="311" spans="1:10" ht="22.5">
      <c r="A311" s="8">
        <v>20</v>
      </c>
      <c r="B311" s="19" t="s">
        <v>129</v>
      </c>
      <c r="C311" s="19" t="s">
        <v>132</v>
      </c>
      <c r="D311" s="5" t="s">
        <v>37</v>
      </c>
      <c r="E311" s="9"/>
      <c r="F311" s="9">
        <v>5</v>
      </c>
      <c r="G311" s="6"/>
      <c r="H311" s="9"/>
      <c r="I311" s="10">
        <f>I315+I317+I318+I319+I323</f>
        <v>12107.273362</v>
      </c>
      <c r="J311">
        <v>1</v>
      </c>
    </row>
    <row r="312" spans="1:9" ht="22.5">
      <c r="A312" s="8"/>
      <c r="B312" s="5" t="s">
        <v>41</v>
      </c>
      <c r="C312" s="5" t="s">
        <v>7</v>
      </c>
      <c r="D312" s="5" t="s">
        <v>9</v>
      </c>
      <c r="E312" s="9">
        <v>4.17</v>
      </c>
      <c r="F312" s="9"/>
      <c r="G312" s="6">
        <f>E312*F311</f>
        <v>20.85</v>
      </c>
      <c r="H312" s="9"/>
      <c r="I312" s="53"/>
    </row>
    <row r="313" spans="1:9" ht="22.5">
      <c r="A313" s="8"/>
      <c r="B313" s="5" t="s">
        <v>42</v>
      </c>
      <c r="C313" s="5" t="s">
        <v>8</v>
      </c>
      <c r="D313" s="5" t="s">
        <v>9</v>
      </c>
      <c r="E313" s="9">
        <v>0.04</v>
      </c>
      <c r="F313" s="9"/>
      <c r="G313" s="6">
        <f>E313*F311</f>
        <v>0.2</v>
      </c>
      <c r="H313" s="9"/>
      <c r="I313" s="53"/>
    </row>
    <row r="314" spans="1:10" ht="12.75">
      <c r="A314" s="8"/>
      <c r="B314" s="5"/>
      <c r="C314" s="5" t="s">
        <v>15</v>
      </c>
      <c r="D314" s="5"/>
      <c r="E314" s="9"/>
      <c r="F314" s="9"/>
      <c r="G314" s="6"/>
      <c r="H314" s="9"/>
      <c r="I314" s="7">
        <f>SUM(I315:I316)</f>
        <v>2881.07512</v>
      </c>
      <c r="J314">
        <v>2</v>
      </c>
    </row>
    <row r="315" spans="1:10" ht="12.75">
      <c r="A315" s="8"/>
      <c r="B315" s="5"/>
      <c r="C315" s="5" t="s">
        <v>127</v>
      </c>
      <c r="D315" s="5"/>
      <c r="E315" s="9">
        <v>1.38</v>
      </c>
      <c r="F315" s="9"/>
      <c r="G315" s="6">
        <f>G312</f>
        <v>20.85</v>
      </c>
      <c r="H315" s="9">
        <v>99.44</v>
      </c>
      <c r="I315" s="7">
        <f>G315*H315*E315</f>
        <v>2861.18712</v>
      </c>
      <c r="J315">
        <v>3</v>
      </c>
    </row>
    <row r="316" spans="1:10" ht="12.75">
      <c r="A316" s="8"/>
      <c r="B316" s="5"/>
      <c r="C316" s="5" t="s">
        <v>44</v>
      </c>
      <c r="D316" s="5"/>
      <c r="E316" s="9">
        <v>1.5</v>
      </c>
      <c r="F316" s="9"/>
      <c r="G316" s="6">
        <f>G313</f>
        <v>0.2</v>
      </c>
      <c r="H316" s="9">
        <v>99.44</v>
      </c>
      <c r="I316" s="7">
        <f>G316*H316</f>
        <v>19.888</v>
      </c>
      <c r="J316">
        <v>4</v>
      </c>
    </row>
    <row r="317" spans="1:10" ht="12.75">
      <c r="A317" s="8"/>
      <c r="B317" s="5"/>
      <c r="C317" s="5" t="s">
        <v>16</v>
      </c>
      <c r="D317" s="54"/>
      <c r="E317" s="50">
        <v>0.95</v>
      </c>
      <c r="F317" s="9"/>
      <c r="G317" s="6"/>
      <c r="H317" s="9"/>
      <c r="I317" s="7">
        <f>I314*E317</f>
        <v>2737.0213639999997</v>
      </c>
      <c r="J317">
        <v>5</v>
      </c>
    </row>
    <row r="318" spans="1:10" ht="12.75">
      <c r="A318" s="8"/>
      <c r="B318" s="5"/>
      <c r="C318" s="5" t="s">
        <v>17</v>
      </c>
      <c r="D318" s="5"/>
      <c r="E318" s="51">
        <v>0.65</v>
      </c>
      <c r="F318" s="9"/>
      <c r="G318" s="6"/>
      <c r="H318" s="9"/>
      <c r="I318" s="7">
        <f>I314*E318</f>
        <v>1872.698828</v>
      </c>
      <c r="J318">
        <v>6</v>
      </c>
    </row>
    <row r="319" spans="1:10" ht="12.75">
      <c r="A319" s="8"/>
      <c r="B319" s="5"/>
      <c r="C319" s="5" t="s">
        <v>12</v>
      </c>
      <c r="D319" s="5"/>
      <c r="E319" s="9"/>
      <c r="F319" s="9"/>
      <c r="G319" s="6"/>
      <c r="H319" s="9"/>
      <c r="I319" s="7">
        <f>SUM(I320:I322)</f>
        <v>193.596</v>
      </c>
      <c r="J319">
        <v>7</v>
      </c>
    </row>
    <row r="320" spans="1:9" ht="22.5">
      <c r="A320" s="8"/>
      <c r="B320" s="5" t="s">
        <v>42</v>
      </c>
      <c r="C320" s="5" t="s">
        <v>46</v>
      </c>
      <c r="D320" s="5" t="s">
        <v>10</v>
      </c>
      <c r="E320" s="9">
        <v>0.02</v>
      </c>
      <c r="F320" s="9">
        <v>1.5</v>
      </c>
      <c r="G320" s="6">
        <f>E320*$F$311</f>
        <v>0.1</v>
      </c>
      <c r="H320" s="9">
        <v>527.68</v>
      </c>
      <c r="I320" s="7">
        <f>G320*H320*F320</f>
        <v>79.152</v>
      </c>
    </row>
    <row r="321" spans="1:9" ht="22.5">
      <c r="A321" s="8"/>
      <c r="B321" s="5" t="s">
        <v>42</v>
      </c>
      <c r="C321" s="5" t="s">
        <v>121</v>
      </c>
      <c r="D321" s="5" t="s">
        <v>10</v>
      </c>
      <c r="E321" s="9">
        <v>0.58</v>
      </c>
      <c r="F321" s="9">
        <v>1.5</v>
      </c>
      <c r="G321" s="6">
        <f>E321*$F$311</f>
        <v>2.9</v>
      </c>
      <c r="H321" s="9">
        <v>10.79</v>
      </c>
      <c r="I321" s="7">
        <f>G321*H321*F321</f>
        <v>46.936499999999995</v>
      </c>
    </row>
    <row r="322" spans="1:9" ht="22.5">
      <c r="A322" s="8"/>
      <c r="B322" s="5" t="s">
        <v>42</v>
      </c>
      <c r="C322" s="5" t="s">
        <v>45</v>
      </c>
      <c r="D322" s="5" t="s">
        <v>10</v>
      </c>
      <c r="E322" s="9">
        <v>0.02</v>
      </c>
      <c r="F322" s="9">
        <v>1.5</v>
      </c>
      <c r="G322" s="6">
        <f>E322*$F$311</f>
        <v>0.1</v>
      </c>
      <c r="H322" s="9">
        <v>450.05</v>
      </c>
      <c r="I322" s="7">
        <f>G322*H322*F322</f>
        <v>67.50750000000001</v>
      </c>
    </row>
    <row r="323" spans="1:10" ht="12.75">
      <c r="A323" s="8"/>
      <c r="B323" s="5"/>
      <c r="C323" s="5" t="s">
        <v>11</v>
      </c>
      <c r="D323" s="5"/>
      <c r="E323" s="9"/>
      <c r="F323" s="9"/>
      <c r="G323" s="6"/>
      <c r="H323" s="9"/>
      <c r="I323" s="7">
        <f>SUM(I324:I333)</f>
        <v>4442.77005</v>
      </c>
      <c r="J323">
        <v>8</v>
      </c>
    </row>
    <row r="324" spans="1:9" ht="12.75">
      <c r="A324" s="8"/>
      <c r="B324" s="5"/>
      <c r="C324" s="24" t="s">
        <v>60</v>
      </c>
      <c r="D324" s="42" t="s">
        <v>59</v>
      </c>
      <c r="E324" s="41">
        <v>0.041</v>
      </c>
      <c r="F324" s="9"/>
      <c r="G324" s="6">
        <f aca="true" t="shared" si="6" ref="G324:G331">E324*$F$311</f>
        <v>0.20500000000000002</v>
      </c>
      <c r="H324" s="42">
        <v>861.08</v>
      </c>
      <c r="I324" s="7">
        <f>G324*H324</f>
        <v>176.52140000000003</v>
      </c>
    </row>
    <row r="325" spans="1:9" ht="12.75">
      <c r="A325" s="8"/>
      <c r="B325" s="5"/>
      <c r="C325" s="52" t="s">
        <v>133</v>
      </c>
      <c r="D325" s="26" t="s">
        <v>37</v>
      </c>
      <c r="E325" s="27">
        <v>1</v>
      </c>
      <c r="F325" s="9"/>
      <c r="G325" s="6">
        <f t="shared" si="6"/>
        <v>5</v>
      </c>
      <c r="H325" s="26">
        <v>21.42</v>
      </c>
      <c r="I325" s="7">
        <f aca="true" t="shared" si="7" ref="I325:I332">G325*H325</f>
        <v>107.10000000000001</v>
      </c>
    </row>
    <row r="326" spans="1:9" ht="12.75">
      <c r="A326" s="8"/>
      <c r="B326" s="5"/>
      <c r="C326" s="52" t="s">
        <v>82</v>
      </c>
      <c r="D326" s="26" t="s">
        <v>53</v>
      </c>
      <c r="E326" s="27">
        <v>0.144</v>
      </c>
      <c r="F326" s="9"/>
      <c r="G326" s="6">
        <f t="shared" si="6"/>
        <v>0.72</v>
      </c>
      <c r="H326" s="26">
        <v>4.05</v>
      </c>
      <c r="I326" s="7">
        <f t="shared" si="7"/>
        <v>2.916</v>
      </c>
    </row>
    <row r="327" spans="1:9" ht="12.75">
      <c r="A327" s="8"/>
      <c r="B327" s="5"/>
      <c r="C327" s="52" t="s">
        <v>57</v>
      </c>
      <c r="D327" s="26" t="s">
        <v>53</v>
      </c>
      <c r="E327" s="27">
        <v>0.023</v>
      </c>
      <c r="F327" s="9"/>
      <c r="G327" s="6">
        <f t="shared" si="6"/>
        <v>0.11499999999999999</v>
      </c>
      <c r="H327" s="26">
        <v>164.93</v>
      </c>
      <c r="I327" s="7">
        <f t="shared" si="7"/>
        <v>18.96695</v>
      </c>
    </row>
    <row r="328" spans="1:9" ht="12.75">
      <c r="A328" s="8"/>
      <c r="B328" s="5"/>
      <c r="C328" s="52" t="s">
        <v>58</v>
      </c>
      <c r="D328" s="26" t="s">
        <v>59</v>
      </c>
      <c r="E328" s="27">
        <v>0.02</v>
      </c>
      <c r="F328" s="9"/>
      <c r="G328" s="6">
        <f t="shared" si="6"/>
        <v>0.1</v>
      </c>
      <c r="H328" s="26">
        <v>128.52</v>
      </c>
      <c r="I328" s="7">
        <f t="shared" si="7"/>
        <v>12.852000000000002</v>
      </c>
    </row>
    <row r="329" spans="1:9" ht="12.75">
      <c r="A329" s="8"/>
      <c r="B329" s="5"/>
      <c r="C329" s="52" t="s">
        <v>83</v>
      </c>
      <c r="D329" s="26" t="s">
        <v>59</v>
      </c>
      <c r="E329" s="27">
        <v>0.041</v>
      </c>
      <c r="F329" s="9"/>
      <c r="G329" s="6">
        <f t="shared" si="6"/>
        <v>0.20500000000000002</v>
      </c>
      <c r="H329" s="26">
        <v>17.14</v>
      </c>
      <c r="I329" s="7">
        <f t="shared" si="7"/>
        <v>3.5137000000000005</v>
      </c>
    </row>
    <row r="330" spans="1:9" ht="12.75">
      <c r="A330" s="8"/>
      <c r="B330" s="5"/>
      <c r="C330" s="52" t="s">
        <v>63</v>
      </c>
      <c r="D330" s="26" t="s">
        <v>53</v>
      </c>
      <c r="E330" s="27">
        <v>0.2</v>
      </c>
      <c r="F330" s="9"/>
      <c r="G330" s="6">
        <f t="shared" si="6"/>
        <v>1</v>
      </c>
      <c r="H330" s="26">
        <v>72.2</v>
      </c>
      <c r="I330" s="7">
        <f t="shared" si="7"/>
        <v>72.2</v>
      </c>
    </row>
    <row r="331" spans="1:9" ht="12.75">
      <c r="A331" s="8"/>
      <c r="B331" s="5"/>
      <c r="C331" s="52" t="s">
        <v>50</v>
      </c>
      <c r="D331" s="26" t="s">
        <v>34</v>
      </c>
      <c r="E331" s="27">
        <v>21</v>
      </c>
      <c r="F331" s="9"/>
      <c r="G331" s="6">
        <f t="shared" si="6"/>
        <v>105</v>
      </c>
      <c r="H331" s="26">
        <v>0.14</v>
      </c>
      <c r="I331" s="7">
        <f>G331*H331</f>
        <v>14.700000000000001</v>
      </c>
    </row>
    <row r="332" spans="1:9" ht="12.75">
      <c r="A332" s="8"/>
      <c r="B332" s="5"/>
      <c r="C332" s="52" t="s">
        <v>134</v>
      </c>
      <c r="D332" s="26" t="s">
        <v>34</v>
      </c>
      <c r="E332" s="27" t="s">
        <v>33</v>
      </c>
      <c r="F332" s="9"/>
      <c r="G332" s="6">
        <v>5</v>
      </c>
      <c r="H332" s="26">
        <v>20.8</v>
      </c>
      <c r="I332" s="7">
        <f t="shared" si="7"/>
        <v>104</v>
      </c>
    </row>
    <row r="333" spans="1:9" ht="12.75">
      <c r="A333" s="8"/>
      <c r="B333" s="5"/>
      <c r="C333" s="52" t="s">
        <v>146</v>
      </c>
      <c r="D333" s="26" t="s">
        <v>34</v>
      </c>
      <c r="E333" s="27" t="s">
        <v>65</v>
      </c>
      <c r="F333" s="9"/>
      <c r="G333" s="6">
        <v>5</v>
      </c>
      <c r="H333" s="26">
        <v>786</v>
      </c>
      <c r="I333" s="7">
        <f>G333*H333</f>
        <v>3930</v>
      </c>
    </row>
    <row r="334" spans="1:10" ht="22.5">
      <c r="A334" s="8">
        <v>21</v>
      </c>
      <c r="B334" s="19" t="s">
        <v>135</v>
      </c>
      <c r="C334" s="46" t="s">
        <v>136</v>
      </c>
      <c r="D334" s="5" t="s">
        <v>128</v>
      </c>
      <c r="E334" s="9"/>
      <c r="F334" s="9">
        <v>1</v>
      </c>
      <c r="G334" s="6"/>
      <c r="H334" s="9"/>
      <c r="I334" s="10">
        <f>I338+I340+I341+I342+I346</f>
        <v>2066.5907879240003</v>
      </c>
      <c r="J334">
        <v>1</v>
      </c>
    </row>
    <row r="335" spans="1:9" ht="22.5">
      <c r="A335" s="8"/>
      <c r="B335" s="5" t="s">
        <v>41</v>
      </c>
      <c r="C335" s="5" t="s">
        <v>7</v>
      </c>
      <c r="D335" s="5" t="s">
        <v>9</v>
      </c>
      <c r="E335" s="42">
        <v>2.81</v>
      </c>
      <c r="F335" s="9"/>
      <c r="G335" s="6">
        <f>E335*$F$334</f>
        <v>2.81</v>
      </c>
      <c r="H335" s="9"/>
      <c r="I335" s="53"/>
    </row>
    <row r="336" spans="1:9" ht="22.5">
      <c r="A336" s="8"/>
      <c r="B336" s="5" t="s">
        <v>42</v>
      </c>
      <c r="C336" s="5" t="s">
        <v>8</v>
      </c>
      <c r="D336" s="5" t="s">
        <v>9</v>
      </c>
      <c r="E336" s="26">
        <v>0.008</v>
      </c>
      <c r="F336" s="9"/>
      <c r="G336" s="6">
        <f>E336*$F$334</f>
        <v>0.008</v>
      </c>
      <c r="H336" s="9"/>
      <c r="I336" s="53"/>
    </row>
    <row r="337" spans="1:10" ht="12.75">
      <c r="A337" s="8"/>
      <c r="B337" s="5"/>
      <c r="C337" s="5" t="s">
        <v>15</v>
      </c>
      <c r="D337" s="5"/>
      <c r="E337" s="9"/>
      <c r="F337" s="9"/>
      <c r="G337" s="6"/>
      <c r="H337" s="9"/>
      <c r="I337" s="7">
        <f>SUM(I338:I339)</f>
        <v>386.801712</v>
      </c>
      <c r="J337">
        <v>2</v>
      </c>
    </row>
    <row r="338" spans="1:10" ht="12.75">
      <c r="A338" s="8"/>
      <c r="B338" s="5"/>
      <c r="C338" s="5" t="s">
        <v>14</v>
      </c>
      <c r="D338" s="5"/>
      <c r="E338" s="9">
        <v>1.38</v>
      </c>
      <c r="F338" s="9"/>
      <c r="G338" s="6">
        <f>G335</f>
        <v>2.81</v>
      </c>
      <c r="H338" s="9">
        <v>99.44</v>
      </c>
      <c r="I338" s="7">
        <f>G338*H338*E338</f>
        <v>385.608432</v>
      </c>
      <c r="J338">
        <v>3</v>
      </c>
    </row>
    <row r="339" spans="1:10" ht="12.75">
      <c r="A339" s="8"/>
      <c r="B339" s="5"/>
      <c r="C339" s="5" t="s">
        <v>44</v>
      </c>
      <c r="D339" s="5"/>
      <c r="E339" s="38">
        <v>1.5</v>
      </c>
      <c r="F339" s="9"/>
      <c r="G339" s="6">
        <f>G336</f>
        <v>0.008</v>
      </c>
      <c r="H339" s="9">
        <v>99.44</v>
      </c>
      <c r="I339" s="7">
        <f>G339*H339*E339</f>
        <v>1.1932800000000001</v>
      </c>
      <c r="J339">
        <v>4</v>
      </c>
    </row>
    <row r="340" spans="1:10" ht="12.75">
      <c r="A340" s="8"/>
      <c r="B340" s="5"/>
      <c r="C340" s="5" t="s">
        <v>16</v>
      </c>
      <c r="D340" s="54"/>
      <c r="E340" s="50">
        <v>0.5985</v>
      </c>
      <c r="F340" s="9"/>
      <c r="G340" s="6"/>
      <c r="H340" s="9"/>
      <c r="I340" s="7">
        <f>I337*E340</f>
        <v>231.50082463200002</v>
      </c>
      <c r="J340">
        <v>5</v>
      </c>
    </row>
    <row r="341" spans="1:10" ht="12.75">
      <c r="A341" s="8"/>
      <c r="B341" s="5"/>
      <c r="C341" s="5" t="s">
        <v>17</v>
      </c>
      <c r="D341" s="5"/>
      <c r="E341" s="51">
        <v>0.49725</v>
      </c>
      <c r="F341" s="9"/>
      <c r="G341" s="6"/>
      <c r="H341" s="9"/>
      <c r="I341" s="7">
        <f>I337*E341</f>
        <v>192.33715129200002</v>
      </c>
      <c r="J341">
        <v>6</v>
      </c>
    </row>
    <row r="342" spans="1:10" ht="12.75">
      <c r="A342" s="8"/>
      <c r="B342" s="5"/>
      <c r="C342" s="5" t="s">
        <v>12</v>
      </c>
      <c r="D342" s="5"/>
      <c r="E342" s="9"/>
      <c r="F342" s="9"/>
      <c r="G342" s="6"/>
      <c r="H342" s="9"/>
      <c r="I342" s="7">
        <f>SUM(I343:I345)</f>
        <v>6.53238</v>
      </c>
      <c r="J342">
        <v>7</v>
      </c>
    </row>
    <row r="343" spans="1:9" ht="22.5">
      <c r="A343" s="8"/>
      <c r="B343" s="5" t="s">
        <v>42</v>
      </c>
      <c r="C343" s="24" t="s">
        <v>74</v>
      </c>
      <c r="D343" s="5" t="s">
        <v>10</v>
      </c>
      <c r="E343" s="42">
        <v>0.004</v>
      </c>
      <c r="F343" s="9">
        <v>1.5</v>
      </c>
      <c r="G343" s="6">
        <f>E343*$F$334</f>
        <v>0.004</v>
      </c>
      <c r="H343" s="9">
        <v>527.68</v>
      </c>
      <c r="I343" s="7">
        <f>G343*H343*F343</f>
        <v>3.1660799999999996</v>
      </c>
    </row>
    <row r="344" spans="1:9" ht="22.5">
      <c r="A344" s="8"/>
      <c r="B344" s="5" t="s">
        <v>42</v>
      </c>
      <c r="C344" s="52" t="s">
        <v>76</v>
      </c>
      <c r="D344" s="5" t="s">
        <v>10</v>
      </c>
      <c r="E344" s="26">
        <v>0.004</v>
      </c>
      <c r="F344" s="9">
        <v>1.5</v>
      </c>
      <c r="G344" s="6">
        <f>E344*$F$334</f>
        <v>0.004</v>
      </c>
      <c r="H344" s="9">
        <v>450.05</v>
      </c>
      <c r="I344" s="7">
        <f>G344*H344*F344</f>
        <v>2.7003</v>
      </c>
    </row>
    <row r="345" spans="1:9" ht="22.5">
      <c r="A345" s="8"/>
      <c r="B345" s="5" t="s">
        <v>42</v>
      </c>
      <c r="C345" s="52" t="s">
        <v>77</v>
      </c>
      <c r="D345" s="5"/>
      <c r="E345" s="26">
        <v>0.06</v>
      </c>
      <c r="F345" s="9">
        <v>1.5</v>
      </c>
      <c r="G345" s="6">
        <f>E345*$F$334</f>
        <v>0.06</v>
      </c>
      <c r="H345" s="9">
        <v>7.4</v>
      </c>
      <c r="I345" s="7">
        <f>G345*H345*F345</f>
        <v>0.666</v>
      </c>
    </row>
    <row r="346" spans="1:10" ht="12.75">
      <c r="A346" s="8"/>
      <c r="B346" s="5"/>
      <c r="C346" s="5" t="s">
        <v>11</v>
      </c>
      <c r="D346" s="5"/>
      <c r="E346" s="9"/>
      <c r="F346" s="9"/>
      <c r="G346" s="6"/>
      <c r="H346" s="9"/>
      <c r="I346" s="7">
        <f>SUM(I347:I348)</f>
        <v>1250.612</v>
      </c>
      <c r="J346">
        <v>8</v>
      </c>
    </row>
    <row r="347" spans="1:9" ht="12.75">
      <c r="A347" s="8"/>
      <c r="B347" s="5"/>
      <c r="C347" s="52" t="s">
        <v>39</v>
      </c>
      <c r="D347" s="26" t="s">
        <v>53</v>
      </c>
      <c r="E347" s="27">
        <v>0.072</v>
      </c>
      <c r="F347" s="9"/>
      <c r="G347" s="6">
        <f>E347*$F$334</f>
        <v>0.072</v>
      </c>
      <c r="H347" s="26">
        <v>8.5</v>
      </c>
      <c r="I347" s="7">
        <f>G347*H347</f>
        <v>0.612</v>
      </c>
    </row>
    <row r="348" spans="1:9" ht="12" customHeight="1">
      <c r="A348" s="8"/>
      <c r="B348" s="5"/>
      <c r="C348" s="52" t="s">
        <v>137</v>
      </c>
      <c r="D348" s="26" t="s">
        <v>37</v>
      </c>
      <c r="E348" s="27" t="s">
        <v>65</v>
      </c>
      <c r="F348" s="9"/>
      <c r="G348" s="6">
        <v>1</v>
      </c>
      <c r="H348" s="26">
        <v>1250</v>
      </c>
      <c r="I348" s="7">
        <f>G348*H348</f>
        <v>1250</v>
      </c>
    </row>
    <row r="349" spans="1:9" ht="12.75">
      <c r="A349" s="8"/>
      <c r="B349" s="5"/>
      <c r="C349" s="65" t="s">
        <v>147</v>
      </c>
      <c r="D349" s="26"/>
      <c r="E349" s="27"/>
      <c r="F349" s="9"/>
      <c r="G349" s="6"/>
      <c r="H349" s="26"/>
      <c r="I349" s="7"/>
    </row>
    <row r="350" spans="1:10" ht="33.75">
      <c r="A350" s="8">
        <v>22</v>
      </c>
      <c r="B350" s="19" t="s">
        <v>138</v>
      </c>
      <c r="C350" s="19" t="s">
        <v>139</v>
      </c>
      <c r="D350" s="5" t="s">
        <v>120</v>
      </c>
      <c r="E350" s="9"/>
      <c r="F350" s="9">
        <v>2.53</v>
      </c>
      <c r="G350" s="6"/>
      <c r="H350" s="9"/>
      <c r="I350" s="10">
        <f>I354+I356+I357+I358+I360</f>
        <v>139040.079966392</v>
      </c>
      <c r="J350">
        <v>1</v>
      </c>
    </row>
    <row r="351" spans="1:9" ht="22.5">
      <c r="A351" s="8"/>
      <c r="B351" s="5"/>
      <c r="C351" s="5" t="s">
        <v>7</v>
      </c>
      <c r="D351" s="5" t="s">
        <v>9</v>
      </c>
      <c r="E351" s="9">
        <v>228.35</v>
      </c>
      <c r="F351" s="9"/>
      <c r="G351" s="6">
        <f>E351*$F$350</f>
        <v>577.7254999999999</v>
      </c>
      <c r="H351" s="9"/>
      <c r="I351" s="7"/>
    </row>
    <row r="352" spans="1:9" ht="12.75">
      <c r="A352" s="8"/>
      <c r="B352" s="5"/>
      <c r="C352" s="5" t="s">
        <v>8</v>
      </c>
      <c r="D352" s="5" t="s">
        <v>9</v>
      </c>
      <c r="E352" s="9">
        <v>0.67</v>
      </c>
      <c r="F352" s="9"/>
      <c r="G352" s="6">
        <f>E352*$F$350</f>
        <v>1.6951</v>
      </c>
      <c r="H352" s="9"/>
      <c r="I352" s="7"/>
    </row>
    <row r="353" spans="1:10" ht="12.75">
      <c r="A353" s="8"/>
      <c r="B353" s="5"/>
      <c r="C353" s="5" t="s">
        <v>15</v>
      </c>
      <c r="D353" s="5"/>
      <c r="E353" s="9"/>
      <c r="F353" s="9"/>
      <c r="G353" s="6"/>
      <c r="H353" s="9"/>
      <c r="I353" s="7">
        <f>SUM(I354:I355)</f>
        <v>57617.58446399999</v>
      </c>
      <c r="J353">
        <v>2</v>
      </c>
    </row>
    <row r="354" spans="1:10" ht="12.75">
      <c r="A354" s="8"/>
      <c r="B354" s="5"/>
      <c r="C354" s="5" t="s">
        <v>43</v>
      </c>
      <c r="D354" s="5"/>
      <c r="E354" s="16">
        <v>1</v>
      </c>
      <c r="F354" s="9"/>
      <c r="G354" s="6">
        <f>G351</f>
        <v>577.7254999999999</v>
      </c>
      <c r="H354" s="9">
        <v>99.44</v>
      </c>
      <c r="I354" s="7">
        <f>G354*H354*E354</f>
        <v>57449.02371999999</v>
      </c>
      <c r="J354">
        <v>3</v>
      </c>
    </row>
    <row r="355" spans="1:10" ht="12.75">
      <c r="A355" s="8"/>
      <c r="B355" s="5"/>
      <c r="C355" s="5" t="s">
        <v>44</v>
      </c>
      <c r="D355" s="5"/>
      <c r="E355" s="16">
        <v>1</v>
      </c>
      <c r="F355" s="9"/>
      <c r="G355" s="6">
        <f>G352</f>
        <v>1.6951</v>
      </c>
      <c r="H355" s="9">
        <v>99.44</v>
      </c>
      <c r="I355" s="7">
        <f>G355*H355*E355</f>
        <v>168.560744</v>
      </c>
      <c r="J355">
        <v>4</v>
      </c>
    </row>
    <row r="356" spans="1:10" ht="12.75">
      <c r="A356" s="8"/>
      <c r="B356" s="5"/>
      <c r="C356" s="5" t="s">
        <v>16</v>
      </c>
      <c r="D356" s="54"/>
      <c r="E356" s="20">
        <v>0.553</v>
      </c>
      <c r="F356" s="9"/>
      <c r="G356" s="6"/>
      <c r="H356" s="9"/>
      <c r="I356" s="7">
        <f>I353*E356</f>
        <v>31862.524208592</v>
      </c>
      <c r="J356">
        <v>5</v>
      </c>
    </row>
    <row r="357" spans="1:10" ht="12.75">
      <c r="A357" s="8"/>
      <c r="B357" s="5"/>
      <c r="C357" s="5" t="s">
        <v>17</v>
      </c>
      <c r="D357" s="5"/>
      <c r="E357" s="64">
        <v>0.45</v>
      </c>
      <c r="F357" s="9"/>
      <c r="G357" s="6"/>
      <c r="H357" s="9"/>
      <c r="I357" s="7">
        <f>I353*E357</f>
        <v>25927.9130088</v>
      </c>
      <c r="J357">
        <v>6</v>
      </c>
    </row>
    <row r="358" spans="1:10" ht="12.75">
      <c r="A358" s="8"/>
      <c r="B358" s="5"/>
      <c r="C358" s="5" t="s">
        <v>12</v>
      </c>
      <c r="D358" s="5"/>
      <c r="E358" s="9"/>
      <c r="F358" s="9"/>
      <c r="G358" s="6"/>
      <c r="H358" s="9"/>
      <c r="I358" s="7">
        <f>SUM(I359:I359)</f>
        <v>423.419029</v>
      </c>
      <c r="J358">
        <v>7</v>
      </c>
    </row>
    <row r="359" spans="1:9" ht="12.75">
      <c r="A359" s="8"/>
      <c r="B359" s="5"/>
      <c r="C359" s="5" t="s">
        <v>140</v>
      </c>
      <c r="D359" s="5" t="s">
        <v>10</v>
      </c>
      <c r="E359" s="9">
        <v>0.67</v>
      </c>
      <c r="F359" s="16">
        <v>1</v>
      </c>
      <c r="G359" s="6">
        <f>E359*$F$350</f>
        <v>1.6951</v>
      </c>
      <c r="H359" s="9">
        <v>249.79</v>
      </c>
      <c r="I359" s="7">
        <f>G359*H359*F359</f>
        <v>423.419029</v>
      </c>
    </row>
    <row r="360" spans="1:10" ht="12.75">
      <c r="A360" s="8"/>
      <c r="B360" s="5"/>
      <c r="C360" s="5" t="s">
        <v>11</v>
      </c>
      <c r="D360" s="5"/>
      <c r="E360" s="9"/>
      <c r="F360" s="9"/>
      <c r="G360" s="6"/>
      <c r="H360" s="9"/>
      <c r="I360" s="7">
        <f>SUM(I361:I362)</f>
        <v>23377.2</v>
      </c>
      <c r="J360">
        <v>8</v>
      </c>
    </row>
    <row r="361" spans="1:9" ht="12.75">
      <c r="A361" s="8"/>
      <c r="B361" s="5"/>
      <c r="C361" s="5" t="s">
        <v>141</v>
      </c>
      <c r="D361" s="5" t="s">
        <v>142</v>
      </c>
      <c r="E361" s="9">
        <v>2.2</v>
      </c>
      <c r="F361" s="9"/>
      <c r="G361" s="6">
        <f>E361*$F$350</f>
        <v>5.566</v>
      </c>
      <c r="H361" s="9">
        <v>4200</v>
      </c>
      <c r="I361" s="7">
        <f>G361*H361</f>
        <v>23377.2</v>
      </c>
    </row>
    <row r="362" spans="1:10" ht="12.75">
      <c r="A362" s="8"/>
      <c r="B362" s="5"/>
      <c r="C362" s="5" t="s">
        <v>143</v>
      </c>
      <c r="D362" s="5" t="s">
        <v>51</v>
      </c>
      <c r="E362" s="9">
        <v>3.38</v>
      </c>
      <c r="F362" s="9"/>
      <c r="G362" s="6">
        <f>E362*$F$350</f>
        <v>8.5514</v>
      </c>
      <c r="H362" s="9"/>
      <c r="I362" s="7"/>
      <c r="J362">
        <v>9</v>
      </c>
    </row>
    <row r="363" spans="1:10" ht="24.75" customHeight="1">
      <c r="A363" s="8">
        <v>23</v>
      </c>
      <c r="B363" s="19" t="s">
        <v>148</v>
      </c>
      <c r="C363" s="19" t="s">
        <v>149</v>
      </c>
      <c r="D363" s="5" t="s">
        <v>120</v>
      </c>
      <c r="E363" s="9"/>
      <c r="F363" s="9">
        <v>2.53</v>
      </c>
      <c r="G363" s="23"/>
      <c r="H363" s="9"/>
      <c r="I363" s="10">
        <f>I367+I369+I370+I371+I374</f>
        <v>12108.31619184</v>
      </c>
      <c r="J363">
        <v>1</v>
      </c>
    </row>
    <row r="364" spans="1:9" ht="22.5">
      <c r="A364" s="8"/>
      <c r="B364" s="5"/>
      <c r="C364" s="5" t="s">
        <v>7</v>
      </c>
      <c r="D364" s="5" t="s">
        <v>9</v>
      </c>
      <c r="E364" s="9">
        <v>21.2</v>
      </c>
      <c r="F364" s="9"/>
      <c r="G364" s="23">
        <f>E364*F363</f>
        <v>53.635999999999996</v>
      </c>
      <c r="H364" s="9"/>
      <c r="I364" s="7"/>
    </row>
    <row r="365" spans="1:9" ht="12.75">
      <c r="A365" s="8"/>
      <c r="B365" s="5"/>
      <c r="C365" s="5" t="s">
        <v>8</v>
      </c>
      <c r="D365" s="5" t="s">
        <v>9</v>
      </c>
      <c r="E365" s="9">
        <v>0.17</v>
      </c>
      <c r="F365" s="9"/>
      <c r="G365" s="23">
        <f>E365*F363</f>
        <v>0.4301</v>
      </c>
      <c r="H365" s="9"/>
      <c r="I365" s="7"/>
    </row>
    <row r="366" spans="1:10" ht="12.75">
      <c r="A366" s="8"/>
      <c r="B366" s="5"/>
      <c r="C366" s="5" t="s">
        <v>15</v>
      </c>
      <c r="D366" s="5"/>
      <c r="E366" s="9"/>
      <c r="F366" s="9"/>
      <c r="G366" s="23"/>
      <c r="H366" s="9"/>
      <c r="I366" s="7">
        <f>SUM(I367:I368)</f>
        <v>5376.332984</v>
      </c>
      <c r="J366">
        <v>2</v>
      </c>
    </row>
    <row r="367" spans="1:10" ht="12.75">
      <c r="A367" s="8"/>
      <c r="B367" s="5"/>
      <c r="C367" s="5" t="s">
        <v>43</v>
      </c>
      <c r="D367" s="5"/>
      <c r="E367" s="9">
        <v>1</v>
      </c>
      <c r="F367" s="9"/>
      <c r="G367" s="23">
        <f>G364</f>
        <v>53.635999999999996</v>
      </c>
      <c r="H367" s="9">
        <v>99.44</v>
      </c>
      <c r="I367" s="7">
        <f>G367*H367*E367</f>
        <v>5333.56384</v>
      </c>
      <c r="J367">
        <v>3</v>
      </c>
    </row>
    <row r="368" spans="1:10" ht="12.75">
      <c r="A368" s="8"/>
      <c r="B368" s="5"/>
      <c r="C368" s="5" t="s">
        <v>44</v>
      </c>
      <c r="D368" s="5"/>
      <c r="E368" s="9">
        <v>1</v>
      </c>
      <c r="F368" s="9"/>
      <c r="G368" s="23">
        <f>G365</f>
        <v>0.4301</v>
      </c>
      <c r="H368" s="9">
        <v>99.44</v>
      </c>
      <c r="I368" s="7">
        <f>G368*H368*E368</f>
        <v>42.769144</v>
      </c>
      <c r="J368">
        <v>4</v>
      </c>
    </row>
    <row r="369" spans="1:10" ht="12.75">
      <c r="A369" s="8"/>
      <c r="B369" s="5"/>
      <c r="C369" s="5" t="s">
        <v>16</v>
      </c>
      <c r="D369" s="54"/>
      <c r="E369" s="20">
        <v>0.56</v>
      </c>
      <c r="F369" s="9"/>
      <c r="G369" s="23"/>
      <c r="H369" s="9"/>
      <c r="I369" s="7">
        <f>I366*E369</f>
        <v>3010.74647104</v>
      </c>
      <c r="J369">
        <v>5</v>
      </c>
    </row>
    <row r="370" spans="1:10" ht="12.75">
      <c r="A370" s="8"/>
      <c r="B370" s="5"/>
      <c r="C370" s="5" t="s">
        <v>17</v>
      </c>
      <c r="D370" s="5"/>
      <c r="E370" s="66">
        <v>0.45</v>
      </c>
      <c r="F370" s="9"/>
      <c r="G370" s="23"/>
      <c r="H370" s="9"/>
      <c r="I370" s="7">
        <f>I366*E370</f>
        <v>2419.3498428</v>
      </c>
      <c r="J370">
        <v>6</v>
      </c>
    </row>
    <row r="371" spans="1:10" ht="12.75">
      <c r="A371" s="8"/>
      <c r="B371" s="5"/>
      <c r="C371" s="5" t="s">
        <v>12</v>
      </c>
      <c r="D371" s="5"/>
      <c r="E371" s="9"/>
      <c r="F371" s="9"/>
      <c r="G371" s="23"/>
      <c r="H371" s="9"/>
      <c r="I371" s="7">
        <f>SUM(I372:I373)</f>
        <v>134.05103799999998</v>
      </c>
      <c r="J371">
        <v>7</v>
      </c>
    </row>
    <row r="372" spans="1:9" ht="12.75">
      <c r="A372" s="8"/>
      <c r="B372" s="5"/>
      <c r="C372" s="5" t="s">
        <v>140</v>
      </c>
      <c r="D372" s="5" t="s">
        <v>10</v>
      </c>
      <c r="E372" s="9">
        <v>0.1</v>
      </c>
      <c r="F372" s="9">
        <v>1</v>
      </c>
      <c r="G372" s="23">
        <f>E372*F363</f>
        <v>0.253</v>
      </c>
      <c r="H372" s="9">
        <v>249.79</v>
      </c>
      <c r="I372" s="7">
        <f>G372*H372*F372</f>
        <v>63.19687</v>
      </c>
    </row>
    <row r="373" spans="1:9" ht="12.75">
      <c r="A373" s="8"/>
      <c r="B373" s="5"/>
      <c r="C373" s="5" t="s">
        <v>45</v>
      </c>
      <c r="D373" s="5" t="s">
        <v>10</v>
      </c>
      <c r="E373" s="9">
        <v>0.06</v>
      </c>
      <c r="F373" s="9">
        <v>1</v>
      </c>
      <c r="G373" s="23">
        <f>E373*F363</f>
        <v>0.1518</v>
      </c>
      <c r="H373" s="9">
        <v>466.76</v>
      </c>
      <c r="I373" s="7">
        <f>G373*H373*F373</f>
        <v>70.85416799999999</v>
      </c>
    </row>
    <row r="374" spans="1:10" ht="12.75">
      <c r="A374" s="8"/>
      <c r="B374" s="5"/>
      <c r="C374" s="5" t="s">
        <v>11</v>
      </c>
      <c r="D374" s="5"/>
      <c r="E374" s="9"/>
      <c r="F374" s="9"/>
      <c r="G374" s="23"/>
      <c r="H374" s="9"/>
      <c r="I374" s="7">
        <f>SUM(I375:I375)</f>
        <v>1210.605</v>
      </c>
      <c r="J374">
        <v>8</v>
      </c>
    </row>
    <row r="375" spans="1:9" ht="12.75">
      <c r="A375" s="8"/>
      <c r="B375" s="5"/>
      <c r="C375" s="5" t="s">
        <v>169</v>
      </c>
      <c r="D375" s="5" t="s">
        <v>53</v>
      </c>
      <c r="E375" s="9">
        <v>16.5</v>
      </c>
      <c r="F375" s="9"/>
      <c r="G375" s="23">
        <f>E375*F363</f>
        <v>41.745</v>
      </c>
      <c r="H375" s="9">
        <v>29</v>
      </c>
      <c r="I375" s="7">
        <f>G375*H375</f>
        <v>1210.605</v>
      </c>
    </row>
    <row r="376" spans="1:10" ht="22.5">
      <c r="A376" s="8">
        <v>24</v>
      </c>
      <c r="B376" s="19" t="s">
        <v>152</v>
      </c>
      <c r="C376" s="19" t="s">
        <v>153</v>
      </c>
      <c r="D376" s="5" t="s">
        <v>120</v>
      </c>
      <c r="E376" s="9"/>
      <c r="F376" s="9">
        <v>2.53</v>
      </c>
      <c r="G376" s="6"/>
      <c r="H376" s="9"/>
      <c r="I376" s="10">
        <f>I380+I382+I383+I384+I387</f>
        <v>8092.5126661653985</v>
      </c>
      <c r="J376">
        <v>1</v>
      </c>
    </row>
    <row r="377" spans="1:9" ht="22.5">
      <c r="A377" s="8"/>
      <c r="B377" s="5" t="s">
        <v>100</v>
      </c>
      <c r="C377" s="5" t="s">
        <v>7</v>
      </c>
      <c r="D377" s="5" t="s">
        <v>9</v>
      </c>
      <c r="E377" s="9">
        <v>12.1</v>
      </c>
      <c r="F377" s="9"/>
      <c r="G377" s="6">
        <f>E377*$F$376</f>
        <v>30.612999999999996</v>
      </c>
      <c r="H377" s="9"/>
      <c r="I377" s="7"/>
    </row>
    <row r="378" spans="1:9" ht="12.75">
      <c r="A378" s="8"/>
      <c r="B378" s="5" t="s">
        <v>101</v>
      </c>
      <c r="C378" s="5" t="s">
        <v>8</v>
      </c>
      <c r="D378" s="5" t="s">
        <v>9</v>
      </c>
      <c r="E378" s="9">
        <v>0.03</v>
      </c>
      <c r="F378" s="9"/>
      <c r="G378" s="6">
        <f>E378*$F$376</f>
        <v>0.0759</v>
      </c>
      <c r="H378" s="9"/>
      <c r="I378" s="7"/>
    </row>
    <row r="379" spans="1:10" ht="12.75">
      <c r="A379" s="8"/>
      <c r="C379" s="5" t="s">
        <v>15</v>
      </c>
      <c r="D379" s="5"/>
      <c r="E379" s="9"/>
      <c r="F379" s="9"/>
      <c r="G379" s="6"/>
      <c r="H379" s="9"/>
      <c r="I379" s="7">
        <f>SUM(I380:I381)</f>
        <v>3510.214597999999</v>
      </c>
      <c r="J379">
        <v>2</v>
      </c>
    </row>
    <row r="380" spans="1:10" ht="12.75">
      <c r="A380" s="8"/>
      <c r="B380" s="5"/>
      <c r="C380" s="5" t="s">
        <v>127</v>
      </c>
      <c r="D380" s="5"/>
      <c r="E380" s="9">
        <v>1.15</v>
      </c>
      <c r="F380" s="9"/>
      <c r="G380" s="6">
        <f>G377</f>
        <v>30.612999999999996</v>
      </c>
      <c r="H380" s="9">
        <v>99.44</v>
      </c>
      <c r="I380" s="7">
        <f>G380*H380*E380</f>
        <v>3500.780227999999</v>
      </c>
      <c r="J380">
        <v>3</v>
      </c>
    </row>
    <row r="381" spans="1:10" ht="12.75">
      <c r="A381" s="8"/>
      <c r="B381" s="5"/>
      <c r="C381" s="5" t="s">
        <v>44</v>
      </c>
      <c r="D381" s="5"/>
      <c r="E381" s="9">
        <v>1.25</v>
      </c>
      <c r="F381" s="9"/>
      <c r="G381" s="6">
        <f>G378</f>
        <v>0.0759</v>
      </c>
      <c r="H381" s="9">
        <v>99.44</v>
      </c>
      <c r="I381" s="7">
        <f>G381*H381*E381</f>
        <v>9.43437</v>
      </c>
      <c r="J381">
        <v>4</v>
      </c>
    </row>
    <row r="382" spans="1:10" ht="12.75">
      <c r="A382" s="8"/>
      <c r="B382" s="5"/>
      <c r="C382" s="5" t="s">
        <v>16</v>
      </c>
      <c r="D382" s="54"/>
      <c r="E382" s="20">
        <v>0.6615</v>
      </c>
      <c r="F382" s="9"/>
      <c r="G382" s="6"/>
      <c r="H382" s="9"/>
      <c r="I382" s="7">
        <f>I379*E382</f>
        <v>2322.0069565769995</v>
      </c>
      <c r="J382">
        <v>5</v>
      </c>
    </row>
    <row r="383" spans="1:10" ht="12.75">
      <c r="A383" s="8"/>
      <c r="B383" s="5"/>
      <c r="C383" s="5" t="s">
        <v>17</v>
      </c>
      <c r="D383" s="5"/>
      <c r="E383" s="64">
        <v>0.4208</v>
      </c>
      <c r="F383" s="9"/>
      <c r="G383" s="6"/>
      <c r="H383" s="9"/>
      <c r="I383" s="7">
        <f>I379*E383</f>
        <v>1477.0983028383996</v>
      </c>
      <c r="J383">
        <v>6</v>
      </c>
    </row>
    <row r="384" spans="1:10" ht="12.75">
      <c r="A384" s="8"/>
      <c r="B384" s="5"/>
      <c r="C384" s="5" t="s">
        <v>12</v>
      </c>
      <c r="D384" s="5"/>
      <c r="E384" s="9"/>
      <c r="F384" s="9"/>
      <c r="G384" s="6"/>
      <c r="H384" s="9"/>
      <c r="I384" s="7">
        <f>SUM(I385:I386)</f>
        <v>37.42217875</v>
      </c>
      <c r="J384">
        <v>7</v>
      </c>
    </row>
    <row r="385" spans="1:9" ht="12.75">
      <c r="A385" s="8"/>
      <c r="B385" s="5"/>
      <c r="C385" s="5" t="s">
        <v>45</v>
      </c>
      <c r="D385" s="5" t="s">
        <v>10</v>
      </c>
      <c r="E385" s="9">
        <v>0.02</v>
      </c>
      <c r="F385" s="9">
        <v>1.25</v>
      </c>
      <c r="G385" s="6">
        <f>E385*$F$376</f>
        <v>0.0506</v>
      </c>
      <c r="H385" s="9">
        <v>466.76</v>
      </c>
      <c r="I385" s="7">
        <f>G385*H385*F385</f>
        <v>29.522569999999998</v>
      </c>
    </row>
    <row r="386" spans="1:9" ht="12.75">
      <c r="A386" s="8"/>
      <c r="B386" s="5"/>
      <c r="C386" s="5" t="s">
        <v>140</v>
      </c>
      <c r="D386" s="5" t="s">
        <v>10</v>
      </c>
      <c r="E386" s="9">
        <v>0.01</v>
      </c>
      <c r="F386" s="9">
        <v>1.25</v>
      </c>
      <c r="G386" s="6">
        <f>E386*$F$376</f>
        <v>0.0253</v>
      </c>
      <c r="H386" s="9">
        <v>249.79</v>
      </c>
      <c r="I386" s="7">
        <f>G386*H386*F386</f>
        <v>7.8996087500000005</v>
      </c>
    </row>
    <row r="387" spans="1:10" ht="12.75">
      <c r="A387" s="8"/>
      <c r="B387" s="5"/>
      <c r="C387" s="5" t="s">
        <v>11</v>
      </c>
      <c r="D387" s="5"/>
      <c r="E387" s="9"/>
      <c r="F387" s="9"/>
      <c r="G387" s="6"/>
      <c r="H387" s="9"/>
      <c r="I387" s="7">
        <f>SUM(I388:I389)</f>
        <v>755.2049999999999</v>
      </c>
      <c r="J387">
        <v>8</v>
      </c>
    </row>
    <row r="388" spans="1:9" ht="12.75">
      <c r="A388" s="8"/>
      <c r="B388" s="5"/>
      <c r="C388" s="5" t="s">
        <v>154</v>
      </c>
      <c r="D388" s="5" t="s">
        <v>53</v>
      </c>
      <c r="E388" s="9">
        <v>16</v>
      </c>
      <c r="F388" s="9"/>
      <c r="G388" s="6">
        <f>E388*$F$376</f>
        <v>40.48</v>
      </c>
      <c r="H388" s="9">
        <v>15</v>
      </c>
      <c r="I388" s="7">
        <f>G388*H388</f>
        <v>607.1999999999999</v>
      </c>
    </row>
    <row r="389" spans="1:9" ht="26.25" customHeight="1">
      <c r="A389" s="8"/>
      <c r="B389" s="5"/>
      <c r="C389" s="5" t="s">
        <v>155</v>
      </c>
      <c r="D389" s="5" t="s">
        <v>151</v>
      </c>
      <c r="E389" s="9">
        <v>0.3</v>
      </c>
      <c r="F389" s="9"/>
      <c r="G389" s="6">
        <f>E389*$F$376</f>
        <v>0.7589999999999999</v>
      </c>
      <c r="H389" s="9">
        <v>195</v>
      </c>
      <c r="I389" s="7">
        <f>G389*H389</f>
        <v>148.00499999999997</v>
      </c>
    </row>
    <row r="390" spans="1:10" ht="56.25">
      <c r="A390" s="8">
        <v>25</v>
      </c>
      <c r="B390" s="19" t="s">
        <v>156</v>
      </c>
      <c r="C390" s="19" t="s">
        <v>157</v>
      </c>
      <c r="D390" s="5" t="s">
        <v>120</v>
      </c>
      <c r="E390" s="9"/>
      <c r="F390" s="9">
        <v>2.53</v>
      </c>
      <c r="G390" s="6"/>
      <c r="H390" s="9"/>
      <c r="I390" s="10">
        <f>I394+I396+I397+I398+I401</f>
        <v>27155.720450319997</v>
      </c>
      <c r="J390">
        <v>1</v>
      </c>
    </row>
    <row r="391" spans="1:9" ht="22.5">
      <c r="A391" s="8"/>
      <c r="B391" s="5"/>
      <c r="C391" s="5" t="s">
        <v>7</v>
      </c>
      <c r="D391" s="5" t="s">
        <v>9</v>
      </c>
      <c r="E391" s="9">
        <v>29.6</v>
      </c>
      <c r="F391" s="9"/>
      <c r="G391" s="6">
        <f>E391*F390</f>
        <v>74.88799999999999</v>
      </c>
      <c r="H391" s="9"/>
      <c r="I391" s="7"/>
    </row>
    <row r="392" spans="1:9" ht="12.75">
      <c r="A392" s="8"/>
      <c r="B392" s="5"/>
      <c r="C392" s="5" t="s">
        <v>8</v>
      </c>
      <c r="D392" s="5" t="s">
        <v>9</v>
      </c>
      <c r="E392" s="9">
        <v>0.16</v>
      </c>
      <c r="F392" s="9"/>
      <c r="G392" s="6">
        <f>E392*F390</f>
        <v>0.4048</v>
      </c>
      <c r="H392" s="9"/>
      <c r="I392" s="7"/>
    </row>
    <row r="393" spans="1:10" ht="12.75">
      <c r="A393" s="8"/>
      <c r="B393" s="5"/>
      <c r="C393" s="5" t="s">
        <v>15</v>
      </c>
      <c r="D393" s="5"/>
      <c r="E393" s="9"/>
      <c r="F393" s="9"/>
      <c r="G393" s="6"/>
      <c r="H393" s="9"/>
      <c r="I393" s="7">
        <f>SUM(I394:I395)</f>
        <v>7487.116031999999</v>
      </c>
      <c r="J393">
        <v>2</v>
      </c>
    </row>
    <row r="394" spans="1:10" ht="12.75">
      <c r="A394" s="8"/>
      <c r="B394" s="5"/>
      <c r="C394" s="5" t="s">
        <v>14</v>
      </c>
      <c r="D394" s="5"/>
      <c r="E394" s="9">
        <v>1</v>
      </c>
      <c r="F394" s="9"/>
      <c r="G394" s="6">
        <f>G391</f>
        <v>74.88799999999999</v>
      </c>
      <c r="H394" s="9">
        <v>99.44</v>
      </c>
      <c r="I394" s="7">
        <f>G394*H394*E394</f>
        <v>7446.862719999999</v>
      </c>
      <c r="J394">
        <v>3</v>
      </c>
    </row>
    <row r="395" spans="1:10" ht="12.75">
      <c r="A395" s="8"/>
      <c r="B395" s="5"/>
      <c r="C395" s="5" t="s">
        <v>30</v>
      </c>
      <c r="D395" s="5"/>
      <c r="E395" s="9">
        <v>1</v>
      </c>
      <c r="F395" s="9"/>
      <c r="G395" s="6">
        <f>G392</f>
        <v>0.4048</v>
      </c>
      <c r="H395" s="9">
        <v>99.44</v>
      </c>
      <c r="I395" s="7">
        <f>G395*H395*E395</f>
        <v>40.253312</v>
      </c>
      <c r="J395">
        <v>4</v>
      </c>
    </row>
    <row r="396" spans="1:10" ht="12.75">
      <c r="A396" s="8"/>
      <c r="B396" s="5"/>
      <c r="C396" s="5" t="s">
        <v>16</v>
      </c>
      <c r="D396" s="5"/>
      <c r="E396" s="67">
        <v>0.56</v>
      </c>
      <c r="F396" s="9"/>
      <c r="G396" s="6"/>
      <c r="H396" s="9"/>
      <c r="I396" s="7">
        <f>I393*E396</f>
        <v>4192.78497792</v>
      </c>
      <c r="J396">
        <v>5</v>
      </c>
    </row>
    <row r="397" spans="1:10" ht="12.75">
      <c r="A397" s="8"/>
      <c r="B397" s="5"/>
      <c r="C397" s="5" t="s">
        <v>66</v>
      </c>
      <c r="D397" s="5"/>
      <c r="E397" s="67">
        <v>0.45</v>
      </c>
      <c r="F397" s="9"/>
      <c r="G397" s="6"/>
      <c r="H397" s="9"/>
      <c r="I397" s="7">
        <f>I393*E397</f>
        <v>3369.2022144</v>
      </c>
      <c r="J397">
        <v>6</v>
      </c>
    </row>
    <row r="398" spans="1:10" ht="12.75">
      <c r="A398" s="8"/>
      <c r="B398" s="5"/>
      <c r="C398" s="5" t="s">
        <v>12</v>
      </c>
      <c r="D398" s="5"/>
      <c r="E398" s="9"/>
      <c r="F398" s="9"/>
      <c r="G398" s="6"/>
      <c r="H398" s="9"/>
      <c r="I398" s="7">
        <f>SUM(I399:I400)</f>
        <v>134.05103799999998</v>
      </c>
      <c r="J398">
        <v>7</v>
      </c>
    </row>
    <row r="399" spans="1:9" ht="12.75">
      <c r="A399" s="8"/>
      <c r="B399" s="5"/>
      <c r="C399" s="5" t="s">
        <v>140</v>
      </c>
      <c r="D399" s="5" t="s">
        <v>10</v>
      </c>
      <c r="E399" s="9">
        <v>0.1</v>
      </c>
      <c r="F399" s="9">
        <v>1</v>
      </c>
      <c r="G399" s="6">
        <f>E399*F390</f>
        <v>0.253</v>
      </c>
      <c r="H399" s="9">
        <v>249.79</v>
      </c>
      <c r="I399" s="7">
        <f>G399*H399*F399</f>
        <v>63.19687</v>
      </c>
    </row>
    <row r="400" spans="1:9" ht="12.75">
      <c r="A400" s="8"/>
      <c r="B400" s="5"/>
      <c r="C400" s="5" t="s">
        <v>45</v>
      </c>
      <c r="D400" s="5" t="s">
        <v>10</v>
      </c>
      <c r="E400" s="9">
        <v>0.06</v>
      </c>
      <c r="F400" s="9">
        <v>1</v>
      </c>
      <c r="G400" s="6">
        <f>E400*F390</f>
        <v>0.1518</v>
      </c>
      <c r="H400" s="9">
        <v>466.76</v>
      </c>
      <c r="I400" s="7">
        <f>G400*H400*F400</f>
        <v>70.85416799999999</v>
      </c>
    </row>
    <row r="401" spans="1:10" ht="12.75">
      <c r="A401" s="8"/>
      <c r="C401" s="5" t="s">
        <v>11</v>
      </c>
      <c r="D401" s="5"/>
      <c r="E401" s="9"/>
      <c r="F401" s="9"/>
      <c r="G401" s="6"/>
      <c r="H401" s="9"/>
      <c r="I401" s="7">
        <f>SUM(I402:I406)</f>
        <v>12012.8195</v>
      </c>
      <c r="J401">
        <v>8</v>
      </c>
    </row>
    <row r="402" spans="1:9" ht="12.75">
      <c r="A402" s="8"/>
      <c r="B402" s="5"/>
      <c r="C402" s="5" t="s">
        <v>158</v>
      </c>
      <c r="D402" s="5" t="s">
        <v>53</v>
      </c>
      <c r="E402" s="9">
        <v>71</v>
      </c>
      <c r="F402" s="9"/>
      <c r="G402" s="6">
        <f>E402*F390</f>
        <v>179.63</v>
      </c>
      <c r="H402" s="9">
        <v>65</v>
      </c>
      <c r="I402" s="7">
        <f>G402*H402</f>
        <v>11675.949999999999</v>
      </c>
    </row>
    <row r="403" spans="1:9" ht="12.75">
      <c r="A403" s="8"/>
      <c r="B403" s="5"/>
      <c r="C403" s="5" t="s">
        <v>159</v>
      </c>
      <c r="D403" s="5" t="s">
        <v>37</v>
      </c>
      <c r="E403" s="9">
        <v>5.1</v>
      </c>
      <c r="F403" s="9"/>
      <c r="G403" s="6">
        <f>E403*F390</f>
        <v>12.902999999999999</v>
      </c>
      <c r="H403" s="9">
        <v>15</v>
      </c>
      <c r="I403" s="7">
        <f>G403*H403</f>
        <v>193.545</v>
      </c>
    </row>
    <row r="404" spans="1:9" ht="12.75">
      <c r="A404" s="8"/>
      <c r="B404" s="5"/>
      <c r="C404" s="5" t="s">
        <v>160</v>
      </c>
      <c r="D404" s="5" t="s">
        <v>53</v>
      </c>
      <c r="E404" s="9">
        <v>25.5</v>
      </c>
      <c r="F404" s="9"/>
      <c r="G404" s="6">
        <f>E404*F390</f>
        <v>64.515</v>
      </c>
      <c r="H404" s="9">
        <v>2.18</v>
      </c>
      <c r="I404" s="7">
        <f>G404*H404</f>
        <v>140.64270000000002</v>
      </c>
    </row>
    <row r="405" spans="1:9" ht="12.75">
      <c r="A405" s="8"/>
      <c r="B405" s="5"/>
      <c r="C405" s="5" t="s">
        <v>161</v>
      </c>
      <c r="D405" s="5" t="s">
        <v>142</v>
      </c>
      <c r="E405" s="9">
        <v>0.0044</v>
      </c>
      <c r="F405" s="9"/>
      <c r="G405" s="6">
        <f>E405*F390</f>
        <v>0.011132</v>
      </c>
      <c r="H405" s="9">
        <v>170</v>
      </c>
      <c r="I405" s="7">
        <f>G405*H405</f>
        <v>1.89244</v>
      </c>
    </row>
    <row r="406" spans="1:9" ht="12.75">
      <c r="A406" s="8"/>
      <c r="B406" s="5"/>
      <c r="C406" s="5" t="s">
        <v>150</v>
      </c>
      <c r="D406" s="5" t="s">
        <v>151</v>
      </c>
      <c r="E406" s="9">
        <v>0.0016</v>
      </c>
      <c r="F406" s="9"/>
      <c r="G406" s="6">
        <f>E406*F390</f>
        <v>0.0040479999999999995</v>
      </c>
      <c r="H406" s="9">
        <v>195</v>
      </c>
      <c r="I406" s="7">
        <f>G406*H406</f>
        <v>0.78936</v>
      </c>
    </row>
    <row r="407" spans="1:9" ht="12.75">
      <c r="A407" s="8"/>
      <c r="B407" s="5"/>
      <c r="C407" s="69" t="s">
        <v>188</v>
      </c>
      <c r="D407" s="5"/>
      <c r="E407" s="9"/>
      <c r="F407" s="9"/>
      <c r="G407" s="6"/>
      <c r="H407" s="9"/>
      <c r="I407" s="7"/>
    </row>
    <row r="408" spans="1:10" ht="56.25">
      <c r="A408" s="8">
        <v>26</v>
      </c>
      <c r="B408" s="45" t="s">
        <v>104</v>
      </c>
      <c r="C408" s="46" t="s">
        <v>105</v>
      </c>
      <c r="D408" s="47" t="s">
        <v>40</v>
      </c>
      <c r="E408" s="33"/>
      <c r="F408" s="9">
        <v>3.46</v>
      </c>
      <c r="G408" s="6"/>
      <c r="H408" s="9"/>
      <c r="I408" s="10">
        <f>I412+I414+I415+I416+I419</f>
        <v>14074.244605324639</v>
      </c>
      <c r="J408">
        <v>1</v>
      </c>
    </row>
    <row r="409" spans="1:9" ht="22.5">
      <c r="A409" s="8"/>
      <c r="B409" s="5" t="s">
        <v>41</v>
      </c>
      <c r="C409" s="48" t="s">
        <v>7</v>
      </c>
      <c r="D409" s="48" t="s">
        <v>9</v>
      </c>
      <c r="E409" s="16">
        <v>5.61</v>
      </c>
      <c r="F409" s="9"/>
      <c r="G409" s="6">
        <f>E409*F408</f>
        <v>19.410600000000002</v>
      </c>
      <c r="H409" s="9"/>
      <c r="I409" s="7"/>
    </row>
    <row r="410" spans="1:9" ht="22.5">
      <c r="A410" s="8"/>
      <c r="B410" s="5" t="s">
        <v>42</v>
      </c>
      <c r="C410" s="48" t="s">
        <v>8</v>
      </c>
      <c r="D410" s="48" t="s">
        <v>9</v>
      </c>
      <c r="E410" s="16">
        <v>0.02</v>
      </c>
      <c r="F410" s="9"/>
      <c r="G410" s="6">
        <f>E410*F408</f>
        <v>0.0692</v>
      </c>
      <c r="H410" s="9"/>
      <c r="I410" s="7"/>
    </row>
    <row r="411" spans="1:10" ht="12.75">
      <c r="A411" s="8"/>
      <c r="B411" s="43"/>
      <c r="C411" s="48" t="s">
        <v>15</v>
      </c>
      <c r="D411" s="48"/>
      <c r="E411" s="16"/>
      <c r="F411" s="9"/>
      <c r="G411" s="6"/>
      <c r="H411" s="9"/>
      <c r="I411" s="7">
        <f>SUM(I412:I413)</f>
        <v>2673.98416032</v>
      </c>
      <c r="J411">
        <v>2</v>
      </c>
    </row>
    <row r="412" spans="1:10" ht="12.75">
      <c r="A412" s="8"/>
      <c r="B412" s="43"/>
      <c r="C412" s="48" t="s">
        <v>43</v>
      </c>
      <c r="D412" s="48"/>
      <c r="E412" s="9">
        <v>1.38</v>
      </c>
      <c r="F412" s="9"/>
      <c r="G412" s="6">
        <f>G409</f>
        <v>19.410600000000002</v>
      </c>
      <c r="H412" s="9">
        <v>99.44</v>
      </c>
      <c r="I412" s="7">
        <f>G412*H412*E412</f>
        <v>2663.66228832</v>
      </c>
      <c r="J412">
        <v>3</v>
      </c>
    </row>
    <row r="413" spans="1:10" ht="12.75">
      <c r="A413" s="8"/>
      <c r="B413" s="43"/>
      <c r="C413" s="48" t="s">
        <v>44</v>
      </c>
      <c r="D413" s="48"/>
      <c r="E413" s="38">
        <v>1.5</v>
      </c>
      <c r="F413" s="9"/>
      <c r="G413" s="6">
        <f>G410</f>
        <v>0.0692</v>
      </c>
      <c r="H413" s="9">
        <v>99.44</v>
      </c>
      <c r="I413" s="7">
        <f>G413*H413*E413</f>
        <v>10.321871999999999</v>
      </c>
      <c r="J413">
        <v>4</v>
      </c>
    </row>
    <row r="414" spans="1:10" ht="12.75">
      <c r="A414" s="8"/>
      <c r="B414" s="43"/>
      <c r="C414" s="48" t="s">
        <v>16</v>
      </c>
      <c r="D414" s="49"/>
      <c r="E414" s="50">
        <v>0.5985</v>
      </c>
      <c r="F414" s="9"/>
      <c r="G414" s="6"/>
      <c r="H414" s="9"/>
      <c r="I414" s="7">
        <f>I411*E414</f>
        <v>1600.37951995152</v>
      </c>
      <c r="J414">
        <v>5</v>
      </c>
    </row>
    <row r="415" spans="1:10" ht="12.75">
      <c r="A415" s="8"/>
      <c r="B415" s="43"/>
      <c r="C415" s="48" t="s">
        <v>17</v>
      </c>
      <c r="D415" s="48"/>
      <c r="E415" s="51">
        <v>0.49725</v>
      </c>
      <c r="F415" s="9"/>
      <c r="G415" s="6"/>
      <c r="H415" s="9"/>
      <c r="I415" s="7">
        <f>I411*E415</f>
        <v>1329.63862371912</v>
      </c>
      <c r="J415">
        <v>6</v>
      </c>
    </row>
    <row r="416" spans="1:10" ht="12.75">
      <c r="A416" s="8"/>
      <c r="B416" s="5"/>
      <c r="C416" s="47" t="s">
        <v>12</v>
      </c>
      <c r="D416" s="47"/>
      <c r="E416" s="33"/>
      <c r="F416" s="9"/>
      <c r="H416" s="9"/>
      <c r="I416" s="7">
        <f>SUM(I417:I418)</f>
        <v>50.744187</v>
      </c>
      <c r="J416">
        <v>7</v>
      </c>
    </row>
    <row r="417" spans="1:9" ht="22.5">
      <c r="A417" s="8"/>
      <c r="B417" s="5" t="s">
        <v>42</v>
      </c>
      <c r="C417" s="47" t="s">
        <v>46</v>
      </c>
      <c r="D417" s="47" t="s">
        <v>10</v>
      </c>
      <c r="E417" s="33">
        <v>0.01</v>
      </c>
      <c r="F417" s="38">
        <v>1.5</v>
      </c>
      <c r="G417" s="6">
        <f>E417*F408</f>
        <v>0.0346</v>
      </c>
      <c r="H417" s="9">
        <v>527.68</v>
      </c>
      <c r="I417" s="7">
        <f>G417*H417*F417</f>
        <v>27.386591999999993</v>
      </c>
    </row>
    <row r="418" spans="1:9" ht="22.5">
      <c r="A418" s="8"/>
      <c r="B418" s="5" t="s">
        <v>42</v>
      </c>
      <c r="C418" s="48" t="s">
        <v>55</v>
      </c>
      <c r="D418" s="48" t="s">
        <v>10</v>
      </c>
      <c r="E418" s="16">
        <v>0.01</v>
      </c>
      <c r="F418" s="38">
        <v>1.5</v>
      </c>
      <c r="G418" s="6">
        <f>E418*F408</f>
        <v>0.0346</v>
      </c>
      <c r="H418" s="9">
        <v>450.05</v>
      </c>
      <c r="I418" s="7">
        <f>G418*H418*F418</f>
        <v>23.357595</v>
      </c>
    </row>
    <row r="419" spans="1:10" ht="12.75">
      <c r="A419" s="8"/>
      <c r="B419" s="5"/>
      <c r="C419" s="5" t="s">
        <v>11</v>
      </c>
      <c r="D419" s="5"/>
      <c r="E419" s="9"/>
      <c r="F419" s="9"/>
      <c r="G419" s="6"/>
      <c r="H419" s="9"/>
      <c r="I419" s="7">
        <f>SUM(I420:I428)</f>
        <v>8429.819986334</v>
      </c>
      <c r="J419">
        <v>8</v>
      </c>
    </row>
    <row r="420" spans="1:9" ht="12.75">
      <c r="A420" s="8"/>
      <c r="B420" s="5"/>
      <c r="C420" s="24" t="s">
        <v>56</v>
      </c>
      <c r="D420" s="42" t="s">
        <v>51</v>
      </c>
      <c r="E420" s="41">
        <v>0.00043</v>
      </c>
      <c r="F420" s="9"/>
      <c r="G420" s="6">
        <f>E420*F408</f>
        <v>0.0014877999999999998</v>
      </c>
      <c r="H420" s="42">
        <v>3.53</v>
      </c>
      <c r="I420" s="7">
        <f aca="true" t="shared" si="8" ref="I420:I427">G420*H420</f>
        <v>0.005251933999999999</v>
      </c>
    </row>
    <row r="421" spans="1:9" ht="12.75">
      <c r="A421" s="8"/>
      <c r="B421" s="5"/>
      <c r="C421" s="52" t="s">
        <v>50</v>
      </c>
      <c r="D421" s="26" t="s">
        <v>37</v>
      </c>
      <c r="E421" s="27">
        <v>12.2</v>
      </c>
      <c r="F421" s="9"/>
      <c r="G421" s="6">
        <f>E421*F408</f>
        <v>42.211999999999996</v>
      </c>
      <c r="H421" s="26">
        <v>0.14</v>
      </c>
      <c r="I421" s="7">
        <f t="shared" si="8"/>
        <v>5.90968</v>
      </c>
    </row>
    <row r="422" spans="1:9" ht="12.75">
      <c r="A422" s="8"/>
      <c r="B422" s="5"/>
      <c r="C422" s="52" t="s">
        <v>57</v>
      </c>
      <c r="D422" s="26" t="s">
        <v>53</v>
      </c>
      <c r="E422" s="27">
        <v>0.16</v>
      </c>
      <c r="F422" s="9"/>
      <c r="G422" s="6">
        <f>E422*F408</f>
        <v>0.5536</v>
      </c>
      <c r="H422" s="26">
        <v>164.93</v>
      </c>
      <c r="I422" s="7">
        <f t="shared" si="8"/>
        <v>91.305248</v>
      </c>
    </row>
    <row r="423" spans="1:9" ht="12.75">
      <c r="A423" s="8"/>
      <c r="B423" s="5"/>
      <c r="C423" s="52" t="s">
        <v>58</v>
      </c>
      <c r="D423" s="26" t="s">
        <v>59</v>
      </c>
      <c r="E423" s="27">
        <v>0.002</v>
      </c>
      <c r="F423" s="9"/>
      <c r="G423" s="6">
        <f>E423*F408</f>
        <v>0.00692</v>
      </c>
      <c r="H423" s="26">
        <v>128.52</v>
      </c>
      <c r="I423" s="7">
        <f t="shared" si="8"/>
        <v>0.8893584000000001</v>
      </c>
    </row>
    <row r="424" spans="1:9" ht="12.75">
      <c r="A424" s="8"/>
      <c r="B424" s="5"/>
      <c r="C424" s="52" t="s">
        <v>60</v>
      </c>
      <c r="D424" s="26" t="s">
        <v>59</v>
      </c>
      <c r="E424" s="27">
        <v>0.31</v>
      </c>
      <c r="F424" s="9"/>
      <c r="G424" s="6">
        <f>E424*F408</f>
        <v>1.0726</v>
      </c>
      <c r="H424" s="26">
        <v>861.08</v>
      </c>
      <c r="I424" s="7">
        <f t="shared" si="8"/>
        <v>923.594408</v>
      </c>
    </row>
    <row r="425" spans="1:9" ht="12.75">
      <c r="A425" s="8"/>
      <c r="B425" s="5"/>
      <c r="C425" s="52" t="s">
        <v>61</v>
      </c>
      <c r="D425" s="26" t="s">
        <v>59</v>
      </c>
      <c r="E425" s="27">
        <v>0.05</v>
      </c>
      <c r="F425" s="9"/>
      <c r="G425" s="6">
        <f>E425*F408</f>
        <v>0.17300000000000001</v>
      </c>
      <c r="H425" s="26">
        <v>183</v>
      </c>
      <c r="I425" s="7">
        <f t="shared" si="8"/>
        <v>31.659000000000002</v>
      </c>
    </row>
    <row r="426" spans="1:9" ht="12.75">
      <c r="A426" s="8"/>
      <c r="B426" s="5"/>
      <c r="C426" s="52" t="s">
        <v>62</v>
      </c>
      <c r="D426" s="26" t="s">
        <v>49</v>
      </c>
      <c r="E426" s="27">
        <v>0.8</v>
      </c>
      <c r="F426" s="9"/>
      <c r="G426" s="6">
        <f>E426*F408</f>
        <v>2.7680000000000002</v>
      </c>
      <c r="H426" s="26">
        <v>0.6</v>
      </c>
      <c r="I426" s="7">
        <f t="shared" si="8"/>
        <v>1.6608</v>
      </c>
    </row>
    <row r="427" spans="1:9" ht="12.75">
      <c r="A427" s="8"/>
      <c r="B427" s="5"/>
      <c r="C427" s="52" t="s">
        <v>63</v>
      </c>
      <c r="D427" s="26" t="s">
        <v>53</v>
      </c>
      <c r="E427" s="27">
        <v>0.02</v>
      </c>
      <c r="F427" s="9"/>
      <c r="G427" s="6">
        <f>E427*F408</f>
        <v>0.0692</v>
      </c>
      <c r="H427" s="26">
        <v>72.2</v>
      </c>
      <c r="I427" s="7">
        <f t="shared" si="8"/>
        <v>4.99624</v>
      </c>
    </row>
    <row r="428" spans="1:9" ht="12.75">
      <c r="A428" s="8"/>
      <c r="B428" s="5"/>
      <c r="C428" s="52" t="s">
        <v>106</v>
      </c>
      <c r="D428" s="26" t="s">
        <v>64</v>
      </c>
      <c r="E428" s="27" t="s">
        <v>65</v>
      </c>
      <c r="F428" s="9"/>
      <c r="G428" s="6">
        <v>346</v>
      </c>
      <c r="H428" s="26">
        <v>21.3</v>
      </c>
      <c r="I428" s="7">
        <f>G428*H428</f>
        <v>7369.8</v>
      </c>
    </row>
    <row r="429" spans="1:10" ht="22.5">
      <c r="A429" s="8">
        <v>27</v>
      </c>
      <c r="B429" s="55" t="s">
        <v>122</v>
      </c>
      <c r="C429" s="46" t="s">
        <v>123</v>
      </c>
      <c r="D429" s="5" t="s">
        <v>36</v>
      </c>
      <c r="E429" s="9"/>
      <c r="F429" s="9">
        <v>0.3</v>
      </c>
      <c r="G429" s="6"/>
      <c r="H429" s="9"/>
      <c r="I429" s="10">
        <f>I433+I435+I436+I437+I440</f>
        <v>23897.35648278</v>
      </c>
      <c r="J429">
        <v>1</v>
      </c>
    </row>
    <row r="430" spans="1:9" ht="22.5">
      <c r="A430" s="8"/>
      <c r="B430" s="5" t="s">
        <v>41</v>
      </c>
      <c r="C430" s="5" t="s">
        <v>7</v>
      </c>
      <c r="D430" s="5" t="s">
        <v>9</v>
      </c>
      <c r="E430" s="42">
        <v>234</v>
      </c>
      <c r="F430" s="9"/>
      <c r="G430" s="6">
        <f>E430*$F$429</f>
        <v>70.2</v>
      </c>
      <c r="H430" s="9"/>
      <c r="I430" s="53"/>
    </row>
    <row r="431" spans="1:9" ht="22.5">
      <c r="A431" s="8"/>
      <c r="B431" s="5" t="s">
        <v>42</v>
      </c>
      <c r="C431" s="5" t="s">
        <v>8</v>
      </c>
      <c r="D431" s="5" t="s">
        <v>9</v>
      </c>
      <c r="E431" s="26">
        <v>10.9</v>
      </c>
      <c r="F431" s="9"/>
      <c r="G431" s="6">
        <f>E431*$F$429</f>
        <v>3.27</v>
      </c>
      <c r="H431" s="9"/>
      <c r="I431" s="53"/>
    </row>
    <row r="432" spans="1:10" ht="12.75">
      <c r="A432" s="8"/>
      <c r="B432" s="5"/>
      <c r="C432" s="5" t="s">
        <v>15</v>
      </c>
      <c r="D432" s="5"/>
      <c r="E432" s="9"/>
      <c r="F432" s="9"/>
      <c r="G432" s="6"/>
      <c r="H432" s="9"/>
      <c r="I432" s="7">
        <f>SUM(I433:I434)</f>
        <v>10121.10264</v>
      </c>
      <c r="J432">
        <v>2</v>
      </c>
    </row>
    <row r="433" spans="1:10" ht="12.75">
      <c r="A433" s="8"/>
      <c r="B433" s="5"/>
      <c r="C433" s="5" t="s">
        <v>14</v>
      </c>
      <c r="D433" s="5"/>
      <c r="E433" s="9">
        <v>1.38</v>
      </c>
      <c r="F433" s="9"/>
      <c r="G433" s="6">
        <f>G430</f>
        <v>70.2</v>
      </c>
      <c r="H433" s="9">
        <v>99.44</v>
      </c>
      <c r="I433" s="7">
        <f>G433*H433*E433</f>
        <v>9633.34944</v>
      </c>
      <c r="J433">
        <v>3</v>
      </c>
    </row>
    <row r="434" spans="1:10" ht="12.75">
      <c r="A434" s="8"/>
      <c r="B434" s="5"/>
      <c r="C434" s="5" t="s">
        <v>44</v>
      </c>
      <c r="D434" s="5"/>
      <c r="E434" s="38">
        <v>1.5</v>
      </c>
      <c r="F434" s="9"/>
      <c r="G434" s="6">
        <f>G431</f>
        <v>3.27</v>
      </c>
      <c r="H434" s="9">
        <v>99.44</v>
      </c>
      <c r="I434" s="7">
        <f>G434*H434*E434</f>
        <v>487.7532</v>
      </c>
      <c r="J434">
        <v>4</v>
      </c>
    </row>
    <row r="435" spans="1:10" ht="12.75">
      <c r="A435" s="8"/>
      <c r="B435" s="5"/>
      <c r="C435" s="5" t="s">
        <v>16</v>
      </c>
      <c r="D435" s="54"/>
      <c r="E435" s="50">
        <v>0.5985</v>
      </c>
      <c r="F435" s="9"/>
      <c r="G435" s="6"/>
      <c r="H435" s="9"/>
      <c r="I435" s="7">
        <f>I432*E435</f>
        <v>6057.47993004</v>
      </c>
      <c r="J435">
        <v>5</v>
      </c>
    </row>
    <row r="436" spans="1:10" ht="12.75">
      <c r="A436" s="8"/>
      <c r="B436" s="5"/>
      <c r="C436" s="5" t="s">
        <v>17</v>
      </c>
      <c r="D436" s="5"/>
      <c r="E436" s="51">
        <v>0.49725</v>
      </c>
      <c r="F436" s="9"/>
      <c r="G436" s="6"/>
      <c r="H436" s="9"/>
      <c r="I436" s="7">
        <f>I432*E436</f>
        <v>5032.71828774</v>
      </c>
      <c r="J436">
        <v>6</v>
      </c>
    </row>
    <row r="437" spans="1:10" ht="12.75">
      <c r="A437" s="8"/>
      <c r="B437" s="5"/>
      <c r="C437" s="5" t="s">
        <v>12</v>
      </c>
      <c r="D437" s="5"/>
      <c r="E437" s="9"/>
      <c r="F437" s="9"/>
      <c r="G437" s="6"/>
      <c r="H437" s="9"/>
      <c r="I437" s="7">
        <f>SUM(I438:I439)</f>
        <v>2397.8828249999997</v>
      </c>
      <c r="J437">
        <v>7</v>
      </c>
    </row>
    <row r="438" spans="1:9" ht="22.5">
      <c r="A438" s="8"/>
      <c r="B438" s="5" t="s">
        <v>42</v>
      </c>
      <c r="C438" s="24" t="s">
        <v>124</v>
      </c>
      <c r="D438" s="5" t="s">
        <v>10</v>
      </c>
      <c r="E438" s="42">
        <v>5.45</v>
      </c>
      <c r="F438" s="38">
        <v>1.5</v>
      </c>
      <c r="G438" s="6">
        <f>E438*$F$429</f>
        <v>1.635</v>
      </c>
      <c r="H438" s="9">
        <v>527.68</v>
      </c>
      <c r="I438" s="7">
        <f>G438*H438*F438</f>
        <v>1294.1351999999997</v>
      </c>
    </row>
    <row r="439" spans="1:9" ht="22.5">
      <c r="A439" s="8"/>
      <c r="B439" s="5" t="s">
        <v>42</v>
      </c>
      <c r="C439" s="52" t="s">
        <v>76</v>
      </c>
      <c r="D439" s="5" t="s">
        <v>10</v>
      </c>
      <c r="E439" s="26">
        <v>5.45</v>
      </c>
      <c r="F439" s="38">
        <v>1.5</v>
      </c>
      <c r="G439" s="6">
        <f>E439*$F$429</f>
        <v>1.635</v>
      </c>
      <c r="H439" s="9">
        <v>450.05</v>
      </c>
      <c r="I439" s="7">
        <f>G439*H439*F439</f>
        <v>1103.747625</v>
      </c>
    </row>
    <row r="440" spans="1:10" ht="12.75">
      <c r="A440" s="8"/>
      <c r="B440" s="5"/>
      <c r="C440" s="5" t="s">
        <v>11</v>
      </c>
      <c r="D440" s="5"/>
      <c r="E440" s="9"/>
      <c r="F440" s="9"/>
      <c r="G440" s="6"/>
      <c r="H440" s="9"/>
      <c r="I440" s="7">
        <f>SUM(I441:I442)</f>
        <v>775.9259999999999</v>
      </c>
      <c r="J440">
        <v>8</v>
      </c>
    </row>
    <row r="441" spans="1:9" ht="12.75">
      <c r="A441" s="8"/>
      <c r="B441" s="5"/>
      <c r="C441" s="24" t="s">
        <v>125</v>
      </c>
      <c r="D441" s="42" t="s">
        <v>37</v>
      </c>
      <c r="E441" s="41">
        <v>306</v>
      </c>
      <c r="F441" s="9"/>
      <c r="G441" s="6">
        <f>E441*$F$429</f>
        <v>91.8</v>
      </c>
      <c r="H441" s="42">
        <v>2.57</v>
      </c>
      <c r="I441" s="7">
        <f>G441*H441</f>
        <v>235.926</v>
      </c>
    </row>
    <row r="442" spans="1:9" ht="12.75">
      <c r="A442" s="8"/>
      <c r="B442" s="5"/>
      <c r="C442" s="52" t="s">
        <v>126</v>
      </c>
      <c r="D442" s="26" t="s">
        <v>37</v>
      </c>
      <c r="E442" s="27">
        <v>100</v>
      </c>
      <c r="F442" s="9"/>
      <c r="G442" s="6">
        <f>E442*$F$429</f>
        <v>30</v>
      </c>
      <c r="H442" s="26">
        <v>18</v>
      </c>
      <c r="I442" s="7">
        <f>G442*H442</f>
        <v>540</v>
      </c>
    </row>
    <row r="443" spans="1:10" ht="33.75">
      <c r="A443" s="8">
        <v>28</v>
      </c>
      <c r="B443" s="55" t="s">
        <v>114</v>
      </c>
      <c r="C443" s="46" t="s">
        <v>115</v>
      </c>
      <c r="D443" s="5" t="s">
        <v>36</v>
      </c>
      <c r="E443" s="9"/>
      <c r="F443" s="9">
        <v>0.3</v>
      </c>
      <c r="G443" s="6"/>
      <c r="H443" s="9"/>
      <c r="I443" s="10">
        <f>I447+I449+I450+I451+I455</f>
        <v>4911.718180704</v>
      </c>
      <c r="J443">
        <v>1</v>
      </c>
    </row>
    <row r="444" spans="1:9" ht="22.5">
      <c r="A444" s="8"/>
      <c r="B444" s="5" t="s">
        <v>41</v>
      </c>
      <c r="C444" s="5" t="s">
        <v>7</v>
      </c>
      <c r="D444" s="5" t="s">
        <v>9</v>
      </c>
      <c r="E444" s="42">
        <v>43.2</v>
      </c>
      <c r="F444" s="9"/>
      <c r="G444" s="6">
        <f>E444*F443</f>
        <v>12.96</v>
      </c>
      <c r="H444" s="9"/>
      <c r="I444" s="7"/>
    </row>
    <row r="445" spans="1:9" ht="22.5">
      <c r="A445" s="8"/>
      <c r="B445" s="5" t="s">
        <v>42</v>
      </c>
      <c r="C445" s="5" t="s">
        <v>8</v>
      </c>
      <c r="D445" s="5" t="s">
        <v>9</v>
      </c>
      <c r="E445" s="26">
        <v>0.08</v>
      </c>
      <c r="F445" s="9"/>
      <c r="G445" s="6">
        <f>E445*F443</f>
        <v>0.024</v>
      </c>
      <c r="H445" s="9"/>
      <c r="I445" s="7"/>
    </row>
    <row r="446" spans="1:10" ht="12.75">
      <c r="A446" s="8"/>
      <c r="B446" s="5"/>
      <c r="C446" s="5" t="s">
        <v>15</v>
      </c>
      <c r="D446" s="5"/>
      <c r="E446" s="9"/>
      <c r="F446" s="9"/>
      <c r="G446" s="6"/>
      <c r="H446" s="9"/>
      <c r="I446" s="7">
        <f>SUM(I447:I448)</f>
        <v>1782.0443520000001</v>
      </c>
      <c r="J446">
        <v>2</v>
      </c>
    </row>
    <row r="447" spans="1:10" ht="12.75">
      <c r="A447" s="8"/>
      <c r="B447" s="5"/>
      <c r="C447" s="5" t="s">
        <v>43</v>
      </c>
      <c r="D447" s="5"/>
      <c r="E447" s="9">
        <v>1.38</v>
      </c>
      <c r="F447" s="9"/>
      <c r="G447" s="6">
        <f>G444</f>
        <v>12.96</v>
      </c>
      <c r="H447" s="9">
        <v>99.44</v>
      </c>
      <c r="I447" s="7">
        <f>G447*H447*E447</f>
        <v>1778.464512</v>
      </c>
      <c r="J447">
        <v>3</v>
      </c>
    </row>
    <row r="448" spans="1:10" ht="12.75">
      <c r="A448" s="8"/>
      <c r="B448" s="5"/>
      <c r="C448" s="5" t="s">
        <v>44</v>
      </c>
      <c r="D448" s="5"/>
      <c r="E448" s="38">
        <v>1.5</v>
      </c>
      <c r="F448" s="9"/>
      <c r="G448" s="6">
        <f>G445</f>
        <v>0.024</v>
      </c>
      <c r="H448" s="9">
        <v>99.44</v>
      </c>
      <c r="I448" s="7">
        <f>G448*H448*E448</f>
        <v>3.57984</v>
      </c>
      <c r="J448">
        <v>4</v>
      </c>
    </row>
    <row r="449" spans="1:10" ht="12.75">
      <c r="A449" s="8"/>
      <c r="B449" s="5"/>
      <c r="C449" s="5" t="s">
        <v>16</v>
      </c>
      <c r="D449" s="54"/>
      <c r="E449" s="50">
        <v>0.5985</v>
      </c>
      <c r="F449" s="9"/>
      <c r="G449" s="6"/>
      <c r="H449" s="9"/>
      <c r="I449" s="7">
        <f>I446*E449</f>
        <v>1066.553544672</v>
      </c>
      <c r="J449">
        <v>5</v>
      </c>
    </row>
    <row r="450" spans="1:10" ht="12.75">
      <c r="A450" s="8"/>
      <c r="B450" s="5"/>
      <c r="C450" s="5" t="s">
        <v>17</v>
      </c>
      <c r="D450" s="5"/>
      <c r="E450" s="51">
        <v>0.49725</v>
      </c>
      <c r="F450" s="9"/>
      <c r="G450" s="6"/>
      <c r="H450" s="9"/>
      <c r="I450" s="7">
        <f>I446*E450</f>
        <v>886.1215540320001</v>
      </c>
      <c r="J450">
        <v>6</v>
      </c>
    </row>
    <row r="451" spans="1:10" ht="12.75">
      <c r="A451" s="8"/>
      <c r="B451" s="5"/>
      <c r="C451" s="5" t="s">
        <v>12</v>
      </c>
      <c r="D451" s="5"/>
      <c r="E451" s="9"/>
      <c r="F451" s="9"/>
      <c r="G451" s="6"/>
      <c r="H451" s="9"/>
      <c r="I451" s="7">
        <f>SUM(I452:I454)</f>
        <v>38.91114</v>
      </c>
      <c r="J451">
        <v>7</v>
      </c>
    </row>
    <row r="452" spans="1:9" ht="22.5">
      <c r="A452" s="8"/>
      <c r="B452" s="5" t="s">
        <v>42</v>
      </c>
      <c r="C452" s="24" t="s">
        <v>46</v>
      </c>
      <c r="D452" s="5" t="s">
        <v>10</v>
      </c>
      <c r="E452" s="42">
        <v>0.04</v>
      </c>
      <c r="F452" s="38">
        <v>1.5</v>
      </c>
      <c r="G452" s="6">
        <f>E452*F443</f>
        <v>0.012</v>
      </c>
      <c r="H452" s="9">
        <v>527.68</v>
      </c>
      <c r="I452" s="7">
        <f>G452*H452*F452</f>
        <v>9.49824</v>
      </c>
    </row>
    <row r="453" spans="1:9" ht="22.5">
      <c r="A453" s="8"/>
      <c r="B453" s="5" t="s">
        <v>42</v>
      </c>
      <c r="C453" s="52" t="s">
        <v>77</v>
      </c>
      <c r="D453" s="5" t="s">
        <v>10</v>
      </c>
      <c r="E453" s="26">
        <v>6.4</v>
      </c>
      <c r="F453" s="38">
        <v>1.5</v>
      </c>
      <c r="G453" s="6">
        <f>E453*F443</f>
        <v>1.92</v>
      </c>
      <c r="H453" s="9">
        <v>7.4</v>
      </c>
      <c r="I453" s="7">
        <f>G453*H453*F453</f>
        <v>21.312</v>
      </c>
    </row>
    <row r="454" spans="1:9" ht="22.5">
      <c r="A454" s="8"/>
      <c r="B454" s="5" t="s">
        <v>42</v>
      </c>
      <c r="C454" s="52" t="s">
        <v>76</v>
      </c>
      <c r="D454" s="5" t="s">
        <v>10</v>
      </c>
      <c r="E454" s="26">
        <v>0.04</v>
      </c>
      <c r="F454" s="38">
        <v>1.5</v>
      </c>
      <c r="G454" s="6">
        <f>E454*F443</f>
        <v>0.012</v>
      </c>
      <c r="H454" s="9">
        <v>450.05</v>
      </c>
      <c r="I454" s="7">
        <f>G454*H454*F454</f>
        <v>8.1009</v>
      </c>
    </row>
    <row r="455" spans="1:10" ht="12.75">
      <c r="A455" s="8"/>
      <c r="B455" s="5"/>
      <c r="C455" s="5" t="s">
        <v>11</v>
      </c>
      <c r="D455" s="5"/>
      <c r="E455" s="9"/>
      <c r="F455" s="9"/>
      <c r="G455" s="6"/>
      <c r="H455" s="9"/>
      <c r="I455" s="7">
        <f>SUM(I456:I460)</f>
        <v>1141.66743</v>
      </c>
      <c r="J455">
        <v>8</v>
      </c>
    </row>
    <row r="456" spans="1:9" ht="12.75">
      <c r="A456" s="8"/>
      <c r="B456" s="5"/>
      <c r="C456" s="24" t="s">
        <v>109</v>
      </c>
      <c r="D456" s="42" t="s">
        <v>59</v>
      </c>
      <c r="E456" s="41">
        <v>1.03</v>
      </c>
      <c r="F456" s="9"/>
      <c r="G456" s="6">
        <f>E456*F443</f>
        <v>0.309</v>
      </c>
      <c r="H456" s="42">
        <v>107.1</v>
      </c>
      <c r="I456" s="7">
        <f>G456*H456</f>
        <v>33.0939</v>
      </c>
    </row>
    <row r="457" spans="1:9" ht="12.75">
      <c r="A457" s="8"/>
      <c r="B457" s="5"/>
      <c r="C457" s="52" t="s">
        <v>83</v>
      </c>
      <c r="D457" s="26" t="s">
        <v>59</v>
      </c>
      <c r="E457" s="27">
        <v>1.02</v>
      </c>
      <c r="F457" s="9"/>
      <c r="G457" s="6">
        <f>E457*F443</f>
        <v>0.306</v>
      </c>
      <c r="H457" s="26">
        <v>17.14</v>
      </c>
      <c r="I457" s="7">
        <f>G457*H457</f>
        <v>5.24484</v>
      </c>
    </row>
    <row r="458" spans="1:9" ht="12.75">
      <c r="A458" s="8"/>
      <c r="B458" s="5"/>
      <c r="C458" s="52" t="s">
        <v>57</v>
      </c>
      <c r="D458" s="26" t="s">
        <v>53</v>
      </c>
      <c r="E458" s="27">
        <v>0.11</v>
      </c>
      <c r="F458" s="9"/>
      <c r="G458" s="6">
        <f>E458*F443</f>
        <v>0.033</v>
      </c>
      <c r="H458" s="26">
        <v>164.93</v>
      </c>
      <c r="I458" s="7">
        <f>G458*H458</f>
        <v>5.442690000000001</v>
      </c>
    </row>
    <row r="459" spans="1:9" ht="12.75">
      <c r="A459" s="8"/>
      <c r="B459" s="5"/>
      <c r="C459" s="52" t="s">
        <v>110</v>
      </c>
      <c r="D459" s="26" t="s">
        <v>51</v>
      </c>
      <c r="E459" s="27">
        <v>0.00046</v>
      </c>
      <c r="F459" s="9"/>
      <c r="G459" s="6">
        <f>E459*F443</f>
        <v>0.000138</v>
      </c>
      <c r="H459" s="26">
        <v>347000</v>
      </c>
      <c r="I459" s="7">
        <f>G459*H459</f>
        <v>47.885999999999996</v>
      </c>
    </row>
    <row r="460" spans="1:9" ht="12.75">
      <c r="A460" s="8"/>
      <c r="B460" s="5"/>
      <c r="C460" s="52" t="s">
        <v>189</v>
      </c>
      <c r="D460" s="26" t="s">
        <v>37</v>
      </c>
      <c r="E460" s="27" t="s">
        <v>65</v>
      </c>
      <c r="F460" s="9"/>
      <c r="G460" s="6">
        <v>30</v>
      </c>
      <c r="H460" s="26">
        <v>35</v>
      </c>
      <c r="I460" s="7">
        <f>G460*H460</f>
        <v>1050</v>
      </c>
    </row>
    <row r="461" spans="1:10" ht="45">
      <c r="A461" s="8">
        <v>29</v>
      </c>
      <c r="B461" s="59" t="s">
        <v>170</v>
      </c>
      <c r="C461" s="60" t="s">
        <v>117</v>
      </c>
      <c r="D461" s="5" t="s">
        <v>36</v>
      </c>
      <c r="E461" s="9"/>
      <c r="F461" s="9">
        <v>0.3</v>
      </c>
      <c r="G461" s="6"/>
      <c r="H461" s="9"/>
      <c r="I461" s="10">
        <f>I465+I467+I468+I469+I473</f>
        <v>33364.34196516</v>
      </c>
      <c r="J461">
        <v>1</v>
      </c>
    </row>
    <row r="462" spans="1:9" ht="22.5">
      <c r="A462" s="8"/>
      <c r="B462" s="5" t="s">
        <v>41</v>
      </c>
      <c r="C462" s="5" t="s">
        <v>7</v>
      </c>
      <c r="D462" s="5" t="s">
        <v>9</v>
      </c>
      <c r="E462" s="9">
        <v>148</v>
      </c>
      <c r="F462" s="9"/>
      <c r="G462" s="6">
        <f>E462*F461</f>
        <v>44.4</v>
      </c>
      <c r="H462" s="9"/>
      <c r="I462" s="7"/>
    </row>
    <row r="463" spans="1:9" ht="22.5">
      <c r="A463" s="8"/>
      <c r="B463" s="5" t="s">
        <v>42</v>
      </c>
      <c r="C463" s="5" t="s">
        <v>8</v>
      </c>
      <c r="D463" s="5" t="s">
        <v>9</v>
      </c>
      <c r="E463" s="38">
        <v>63.8</v>
      </c>
      <c r="F463" s="9"/>
      <c r="G463" s="6">
        <f>E463*F461</f>
        <v>19.139999999999997</v>
      </c>
      <c r="H463" s="9"/>
      <c r="I463" s="7"/>
    </row>
    <row r="464" spans="1:10" ht="12.75">
      <c r="A464" s="8"/>
      <c r="B464" s="5"/>
      <c r="C464" s="5" t="s">
        <v>15</v>
      </c>
      <c r="D464" s="5"/>
      <c r="E464" s="9"/>
      <c r="F464" s="9"/>
      <c r="G464" s="6"/>
      <c r="H464" s="9"/>
      <c r="I464" s="7">
        <f>SUM(I465:I466)</f>
        <v>8947.81008</v>
      </c>
      <c r="J464">
        <v>2</v>
      </c>
    </row>
    <row r="465" spans="1:10" ht="12.75">
      <c r="A465" s="8"/>
      <c r="B465" s="5"/>
      <c r="C465" s="5" t="s">
        <v>14</v>
      </c>
      <c r="D465" s="5"/>
      <c r="E465" s="9">
        <v>1.38</v>
      </c>
      <c r="F465" s="9"/>
      <c r="G465" s="6">
        <f>G462</f>
        <v>44.4</v>
      </c>
      <c r="H465" s="9">
        <v>99.44</v>
      </c>
      <c r="I465" s="7">
        <f>G465*H465*E465</f>
        <v>6092.887679999999</v>
      </c>
      <c r="J465">
        <v>3</v>
      </c>
    </row>
    <row r="466" spans="1:10" ht="12.75">
      <c r="A466" s="8"/>
      <c r="B466" s="5"/>
      <c r="C466" s="5" t="s">
        <v>30</v>
      </c>
      <c r="D466" s="5"/>
      <c r="E466" s="38">
        <v>1.5</v>
      </c>
      <c r="F466" s="9"/>
      <c r="G466" s="6">
        <f>G463</f>
        <v>19.139999999999997</v>
      </c>
      <c r="H466" s="9">
        <v>99.44</v>
      </c>
      <c r="I466" s="7">
        <f>G466*H466*E466</f>
        <v>2854.9223999999995</v>
      </c>
      <c r="J466">
        <v>4</v>
      </c>
    </row>
    <row r="467" spans="1:10" ht="12.75">
      <c r="A467" s="8"/>
      <c r="B467" s="5"/>
      <c r="C467" s="5" t="s">
        <v>16</v>
      </c>
      <c r="D467" s="5"/>
      <c r="E467" s="50">
        <v>0.5985</v>
      </c>
      <c r="F467" s="9"/>
      <c r="G467" s="6"/>
      <c r="H467" s="9"/>
      <c r="I467" s="7">
        <f>I464*E467</f>
        <v>5355.2643328799995</v>
      </c>
      <c r="J467">
        <v>5</v>
      </c>
    </row>
    <row r="468" spans="1:10" ht="12.75">
      <c r="A468" s="8"/>
      <c r="B468" s="5"/>
      <c r="C468" s="5" t="s">
        <v>66</v>
      </c>
      <c r="D468" s="5"/>
      <c r="E468" s="51">
        <v>0.49725</v>
      </c>
      <c r="F468" s="9"/>
      <c r="G468" s="6"/>
      <c r="H468" s="9"/>
      <c r="I468" s="7">
        <f>I464*E468</f>
        <v>4449.29856228</v>
      </c>
      <c r="J468">
        <v>6</v>
      </c>
    </row>
    <row r="469" spans="1:10" ht="12.75">
      <c r="A469" s="8"/>
      <c r="B469" s="5"/>
      <c r="C469" s="5" t="s">
        <v>12</v>
      </c>
      <c r="D469" s="5"/>
      <c r="E469" s="9"/>
      <c r="F469" s="9"/>
      <c r="G469" s="6"/>
      <c r="H469" s="9"/>
      <c r="I469" s="7">
        <f>SUM(I470:I472)</f>
        <v>5009.09139</v>
      </c>
      <c r="J469">
        <v>7</v>
      </c>
    </row>
    <row r="470" spans="1:9" ht="22.5">
      <c r="A470" s="8"/>
      <c r="B470" s="5" t="s">
        <v>42</v>
      </c>
      <c r="C470" s="5" t="s">
        <v>46</v>
      </c>
      <c r="D470" s="47" t="s">
        <v>10</v>
      </c>
      <c r="E470" s="33">
        <v>2.74</v>
      </c>
      <c r="F470" s="38">
        <v>1.5</v>
      </c>
      <c r="G470" s="6">
        <f>E470*F461</f>
        <v>0.8220000000000001</v>
      </c>
      <c r="H470" s="9">
        <v>527.68</v>
      </c>
      <c r="I470" s="7">
        <f>G470*H470*F470</f>
        <v>650.6294399999999</v>
      </c>
    </row>
    <row r="471" spans="1:9" ht="22.5">
      <c r="A471" s="8"/>
      <c r="B471" s="5" t="s">
        <v>42</v>
      </c>
      <c r="C471" s="43" t="s">
        <v>87</v>
      </c>
      <c r="D471" s="48" t="s">
        <v>10</v>
      </c>
      <c r="E471" s="16">
        <v>58.3</v>
      </c>
      <c r="F471" s="38">
        <v>1.5</v>
      </c>
      <c r="G471" s="6">
        <f>E471*F461</f>
        <v>17.49</v>
      </c>
      <c r="H471" s="9">
        <v>144.98</v>
      </c>
      <c r="I471" s="7">
        <f>G471*H471*F471</f>
        <v>3803.5503</v>
      </c>
    </row>
    <row r="472" spans="1:9" ht="22.5">
      <c r="A472" s="8"/>
      <c r="B472" s="5" t="s">
        <v>42</v>
      </c>
      <c r="C472" s="43" t="s">
        <v>45</v>
      </c>
      <c r="D472" s="48" t="s">
        <v>10</v>
      </c>
      <c r="E472" s="16">
        <v>2.74</v>
      </c>
      <c r="F472" s="38">
        <v>1.5</v>
      </c>
      <c r="G472" s="6">
        <f>E472*F461</f>
        <v>0.8220000000000001</v>
      </c>
      <c r="H472" s="9">
        <v>450.05</v>
      </c>
      <c r="I472" s="7">
        <f>G472*H472*F472</f>
        <v>554.9116500000001</v>
      </c>
    </row>
    <row r="473" spans="1:10" ht="12.75">
      <c r="A473" s="8"/>
      <c r="B473" s="5"/>
      <c r="C473" s="5" t="s">
        <v>11</v>
      </c>
      <c r="D473" s="5"/>
      <c r="E473" s="9"/>
      <c r="F473" s="9"/>
      <c r="G473" s="6"/>
      <c r="H473" s="9"/>
      <c r="I473" s="7">
        <f>I474</f>
        <v>12457.8</v>
      </c>
      <c r="J473">
        <v>8</v>
      </c>
    </row>
    <row r="474" spans="1:9" ht="22.5">
      <c r="A474" s="8"/>
      <c r="B474" s="5"/>
      <c r="C474" s="43" t="s">
        <v>190</v>
      </c>
      <c r="D474" s="48" t="s">
        <v>37</v>
      </c>
      <c r="E474" s="16" t="s">
        <v>65</v>
      </c>
      <c r="F474" s="9"/>
      <c r="G474" s="6">
        <v>30</v>
      </c>
      <c r="H474" s="62">
        <v>415.26</v>
      </c>
      <c r="I474" s="7">
        <f>G474*H474</f>
        <v>12457.8</v>
      </c>
    </row>
    <row r="475" spans="1:10" ht="22.5">
      <c r="A475" s="8">
        <v>30</v>
      </c>
      <c r="B475" s="19" t="s">
        <v>162</v>
      </c>
      <c r="C475" s="19" t="s">
        <v>163</v>
      </c>
      <c r="D475" s="5" t="s">
        <v>40</v>
      </c>
      <c r="E475" s="9"/>
      <c r="F475" s="9">
        <v>0.51</v>
      </c>
      <c r="G475" s="23"/>
      <c r="H475" s="9"/>
      <c r="I475" s="10">
        <f>I479+I481+I482+I483+I486</f>
        <v>4262.311048848</v>
      </c>
      <c r="J475">
        <v>1</v>
      </c>
    </row>
    <row r="476" spans="1:9" ht="22.5">
      <c r="A476" s="8"/>
      <c r="B476" s="5"/>
      <c r="C476" s="5" t="s">
        <v>7</v>
      </c>
      <c r="D476" s="5" t="s">
        <v>9</v>
      </c>
      <c r="E476" s="9">
        <v>24.2</v>
      </c>
      <c r="F476" s="9"/>
      <c r="G476" s="23">
        <f>E476*$F$475</f>
        <v>12.342</v>
      </c>
      <c r="H476" s="9"/>
      <c r="I476" s="53"/>
    </row>
    <row r="477" spans="1:9" ht="12.75">
      <c r="A477" s="8"/>
      <c r="B477" s="5"/>
      <c r="C477" s="5" t="s">
        <v>8</v>
      </c>
      <c r="D477" s="5" t="s">
        <v>9</v>
      </c>
      <c r="E477" s="9">
        <v>5.92</v>
      </c>
      <c r="F477" s="9"/>
      <c r="G477" s="23">
        <f>E477*$F$475</f>
        <v>3.0192</v>
      </c>
      <c r="H477" s="9"/>
      <c r="I477" s="53"/>
    </row>
    <row r="478" spans="1:10" ht="12.75">
      <c r="A478" s="8"/>
      <c r="B478" s="5"/>
      <c r="C478" s="5" t="s">
        <v>15</v>
      </c>
      <c r="D478" s="5"/>
      <c r="E478" s="9"/>
      <c r="F478" s="9"/>
      <c r="G478" s="23"/>
      <c r="H478" s="9"/>
      <c r="I478" s="7">
        <f>SUM(I479:I480)</f>
        <v>1527.5177279999998</v>
      </c>
      <c r="J478">
        <v>2</v>
      </c>
    </row>
    <row r="479" spans="1:10" ht="12.75">
      <c r="A479" s="8"/>
      <c r="B479" s="5"/>
      <c r="C479" s="5" t="s">
        <v>127</v>
      </c>
      <c r="D479" s="5"/>
      <c r="E479" s="23">
        <v>1</v>
      </c>
      <c r="F479" s="9"/>
      <c r="G479" s="23">
        <f>G476</f>
        <v>12.342</v>
      </c>
      <c r="H479" s="9">
        <v>99.44</v>
      </c>
      <c r="I479" s="7">
        <f>G479*H479*E479</f>
        <v>1227.28848</v>
      </c>
      <c r="J479">
        <v>3</v>
      </c>
    </row>
    <row r="480" spans="1:10" ht="12.75">
      <c r="A480" s="8"/>
      <c r="B480" s="5"/>
      <c r="C480" s="5" t="s">
        <v>44</v>
      </c>
      <c r="D480" s="5"/>
      <c r="E480" s="23">
        <v>1</v>
      </c>
      <c r="F480" s="9"/>
      <c r="G480" s="23">
        <f>G477</f>
        <v>3.0192</v>
      </c>
      <c r="H480" s="9">
        <v>99.44</v>
      </c>
      <c r="I480" s="7">
        <f>G480*H480*E480</f>
        <v>300.229248</v>
      </c>
      <c r="J480">
        <v>4</v>
      </c>
    </row>
    <row r="481" spans="1:10" ht="12.75">
      <c r="A481" s="8"/>
      <c r="B481" s="5"/>
      <c r="C481" s="5" t="s">
        <v>16</v>
      </c>
      <c r="D481" s="54"/>
      <c r="E481" s="20">
        <v>0.693</v>
      </c>
      <c r="F481" s="9"/>
      <c r="G481" s="23"/>
      <c r="H481" s="9"/>
      <c r="I481" s="7">
        <f>I478*E481</f>
        <v>1058.5697855039998</v>
      </c>
      <c r="J481">
        <v>5</v>
      </c>
    </row>
    <row r="482" spans="1:10" ht="12.75">
      <c r="A482" s="8"/>
      <c r="B482" s="5"/>
      <c r="C482" s="5" t="s">
        <v>17</v>
      </c>
      <c r="D482" s="5"/>
      <c r="E482" s="20">
        <v>0.5355</v>
      </c>
      <c r="F482" s="9"/>
      <c r="G482" s="23"/>
      <c r="H482" s="9"/>
      <c r="I482" s="7">
        <f>I478*E482</f>
        <v>817.9857433439998</v>
      </c>
      <c r="J482">
        <v>6</v>
      </c>
    </row>
    <row r="483" spans="1:10" ht="12.75">
      <c r="A483" s="8"/>
      <c r="B483" s="5"/>
      <c r="C483" s="5" t="s">
        <v>12</v>
      </c>
      <c r="D483" s="5"/>
      <c r="E483" s="9"/>
      <c r="F483" s="9"/>
      <c r="G483" s="23"/>
      <c r="H483" s="9"/>
      <c r="I483" s="7">
        <f>SUM(I484:I485)</f>
        <v>1158.46704</v>
      </c>
      <c r="J483">
        <v>7</v>
      </c>
    </row>
    <row r="484" spans="1:9" ht="12.75">
      <c r="A484" s="8"/>
      <c r="B484" s="5"/>
      <c r="C484" s="5" t="s">
        <v>164</v>
      </c>
      <c r="D484" s="5" t="s">
        <v>10</v>
      </c>
      <c r="E484" s="9">
        <v>11.84</v>
      </c>
      <c r="F484" s="23">
        <v>1</v>
      </c>
      <c r="G484" s="23">
        <f>E484*$F$475</f>
        <v>6.0384</v>
      </c>
      <c r="H484" s="9">
        <v>60.67</v>
      </c>
      <c r="I484" s="7">
        <f>G484*H484*F484</f>
        <v>366.349728</v>
      </c>
    </row>
    <row r="485" spans="1:9" ht="12.75">
      <c r="A485" s="8"/>
      <c r="B485" s="5"/>
      <c r="C485" s="5" t="s">
        <v>165</v>
      </c>
      <c r="D485" s="5" t="s">
        <v>10</v>
      </c>
      <c r="E485" s="9">
        <v>5.92</v>
      </c>
      <c r="F485" s="23">
        <v>1</v>
      </c>
      <c r="G485" s="23">
        <f>E485*$F$475</f>
        <v>3.0192</v>
      </c>
      <c r="H485" s="9">
        <v>262.36</v>
      </c>
      <c r="I485" s="7">
        <f>G485*H485*F485</f>
        <v>792.1173120000001</v>
      </c>
    </row>
    <row r="486" spans="1:10" ht="12.75">
      <c r="A486" s="8"/>
      <c r="B486" s="5"/>
      <c r="C486" s="5" t="s">
        <v>11</v>
      </c>
      <c r="D486" s="5"/>
      <c r="E486" s="9"/>
      <c r="F486" s="9"/>
      <c r="G486" s="23"/>
      <c r="H486" s="9"/>
      <c r="I486" s="7"/>
      <c r="J486">
        <v>8</v>
      </c>
    </row>
    <row r="487" spans="1:10" ht="33.75">
      <c r="A487" s="8">
        <v>31</v>
      </c>
      <c r="B487" s="19" t="s">
        <v>138</v>
      </c>
      <c r="C487" s="19" t="s">
        <v>139</v>
      </c>
      <c r="D487" s="5" t="s">
        <v>120</v>
      </c>
      <c r="E487" s="9"/>
      <c r="F487" s="9">
        <v>0.51</v>
      </c>
      <c r="G487" s="6"/>
      <c r="H487" s="9"/>
      <c r="I487" s="10">
        <f>I491+I493+I494+I495+I497</f>
        <v>28027.842206664</v>
      </c>
      <c r="J487">
        <v>1</v>
      </c>
    </row>
    <row r="488" spans="1:9" ht="22.5">
      <c r="A488" s="8"/>
      <c r="B488" s="5"/>
      <c r="C488" s="5" t="s">
        <v>7</v>
      </c>
      <c r="D488" s="5" t="s">
        <v>9</v>
      </c>
      <c r="E488" s="9">
        <v>228.35</v>
      </c>
      <c r="F488" s="9"/>
      <c r="G488" s="6">
        <f>E488*F487</f>
        <v>116.4585</v>
      </c>
      <c r="H488" s="9"/>
      <c r="I488" s="7"/>
    </row>
    <row r="489" spans="1:9" ht="12.75">
      <c r="A489" s="8"/>
      <c r="B489" s="5"/>
      <c r="C489" s="5" t="s">
        <v>8</v>
      </c>
      <c r="D489" s="5" t="s">
        <v>9</v>
      </c>
      <c r="E489" s="9">
        <v>0.67</v>
      </c>
      <c r="F489" s="9"/>
      <c r="G489" s="6">
        <f>E489*F487</f>
        <v>0.3417</v>
      </c>
      <c r="H489" s="9"/>
      <c r="I489" s="7"/>
    </row>
    <row r="490" spans="1:10" ht="12.75">
      <c r="A490" s="8"/>
      <c r="B490" s="5"/>
      <c r="C490" s="5" t="s">
        <v>15</v>
      </c>
      <c r="D490" s="5"/>
      <c r="E490" s="9"/>
      <c r="F490" s="9"/>
      <c r="G490" s="6"/>
      <c r="H490" s="9"/>
      <c r="I490" s="7">
        <f>SUM(I491:I492)</f>
        <v>11614.611888</v>
      </c>
      <c r="J490">
        <v>2</v>
      </c>
    </row>
    <row r="491" spans="1:10" ht="12.75">
      <c r="A491" s="8"/>
      <c r="B491" s="5"/>
      <c r="C491" s="5" t="s">
        <v>43</v>
      </c>
      <c r="D491" s="5"/>
      <c r="E491" s="16">
        <v>1</v>
      </c>
      <c r="F491" s="9"/>
      <c r="G491" s="6">
        <f>G488</f>
        <v>116.4585</v>
      </c>
      <c r="H491" s="9">
        <v>99.44</v>
      </c>
      <c r="I491" s="7">
        <f>G491*H491*E491</f>
        <v>11580.63324</v>
      </c>
      <c r="J491">
        <v>3</v>
      </c>
    </row>
    <row r="492" spans="1:10" ht="12.75">
      <c r="A492" s="8"/>
      <c r="B492" s="5"/>
      <c r="C492" s="5" t="s">
        <v>44</v>
      </c>
      <c r="D492" s="5"/>
      <c r="E492" s="16">
        <v>1</v>
      </c>
      <c r="F492" s="9"/>
      <c r="G492" s="6">
        <f>G489</f>
        <v>0.3417</v>
      </c>
      <c r="H492" s="9">
        <v>99.44</v>
      </c>
      <c r="I492" s="7">
        <f>G492*H492*E492</f>
        <v>33.978648</v>
      </c>
      <c r="J492">
        <v>4</v>
      </c>
    </row>
    <row r="493" spans="1:10" ht="12.75">
      <c r="A493" s="8"/>
      <c r="B493" s="5"/>
      <c r="C493" s="5" t="s">
        <v>16</v>
      </c>
      <c r="D493" s="54"/>
      <c r="E493" s="20">
        <v>0.553</v>
      </c>
      <c r="F493" s="9"/>
      <c r="G493" s="6"/>
      <c r="H493" s="9"/>
      <c r="I493" s="7">
        <f>I490*E493</f>
        <v>6422.8803740640005</v>
      </c>
      <c r="J493">
        <v>5</v>
      </c>
    </row>
    <row r="494" spans="1:10" ht="12.75">
      <c r="A494" s="8"/>
      <c r="B494" s="5"/>
      <c r="C494" s="5" t="s">
        <v>17</v>
      </c>
      <c r="D494" s="5"/>
      <c r="E494" s="64">
        <v>0.45</v>
      </c>
      <c r="F494" s="9"/>
      <c r="G494" s="6"/>
      <c r="H494" s="9"/>
      <c r="I494" s="7">
        <f>I490*E494</f>
        <v>5226.5753496</v>
      </c>
      <c r="J494">
        <v>6</v>
      </c>
    </row>
    <row r="495" spans="1:10" ht="12.75">
      <c r="A495" s="8"/>
      <c r="B495" s="5"/>
      <c r="C495" s="5" t="s">
        <v>12</v>
      </c>
      <c r="D495" s="5"/>
      <c r="E495" s="9"/>
      <c r="F495" s="9"/>
      <c r="G495" s="6"/>
      <c r="H495" s="9"/>
      <c r="I495" s="7">
        <f>SUM(I496:I496)</f>
        <v>85.35324299999999</v>
      </c>
      <c r="J495">
        <v>7</v>
      </c>
    </row>
    <row r="496" spans="1:9" ht="12.75">
      <c r="A496" s="8"/>
      <c r="B496" s="5"/>
      <c r="C496" s="5" t="s">
        <v>140</v>
      </c>
      <c r="D496" s="5" t="s">
        <v>10</v>
      </c>
      <c r="E496" s="9">
        <v>0.67</v>
      </c>
      <c r="F496" s="16">
        <v>1</v>
      </c>
      <c r="G496" s="6">
        <f>E496*F487</f>
        <v>0.3417</v>
      </c>
      <c r="H496" s="9">
        <v>249.79</v>
      </c>
      <c r="I496" s="7">
        <f>G496*H496*F496</f>
        <v>85.35324299999999</v>
      </c>
    </row>
    <row r="497" spans="1:10" ht="12.75">
      <c r="A497" s="8"/>
      <c r="B497" s="5"/>
      <c r="C497" s="5" t="s">
        <v>11</v>
      </c>
      <c r="D497" s="5"/>
      <c r="E497" s="9"/>
      <c r="F497" s="9"/>
      <c r="G497" s="6"/>
      <c r="H497" s="9"/>
      <c r="I497" s="7">
        <f>SUM(I498:I499)</f>
        <v>4712.400000000001</v>
      </c>
      <c r="J497">
        <v>8</v>
      </c>
    </row>
    <row r="498" spans="1:9" ht="12.75">
      <c r="A498" s="8"/>
      <c r="B498" s="5"/>
      <c r="C498" s="5" t="s">
        <v>141</v>
      </c>
      <c r="D498" s="5" t="s">
        <v>142</v>
      </c>
      <c r="E498" s="9">
        <v>2.2</v>
      </c>
      <c r="F498" s="9"/>
      <c r="G498" s="6">
        <f>E498*F487</f>
        <v>1.122</v>
      </c>
      <c r="H498" s="9">
        <v>4200</v>
      </c>
      <c r="I498" s="7">
        <f>G498*H498</f>
        <v>4712.400000000001</v>
      </c>
    </row>
    <row r="499" spans="1:10" ht="12.75">
      <c r="A499" s="8"/>
      <c r="B499" s="5"/>
      <c r="C499" s="5" t="s">
        <v>143</v>
      </c>
      <c r="D499" s="5" t="s">
        <v>51</v>
      </c>
      <c r="E499" s="9">
        <v>3.38</v>
      </c>
      <c r="F499" s="9"/>
      <c r="G499" s="6">
        <f>E499*F487</f>
        <v>1.7238</v>
      </c>
      <c r="H499" s="9"/>
      <c r="I499" s="7"/>
      <c r="J499">
        <v>9</v>
      </c>
    </row>
    <row r="500" spans="1:10" ht="22.5">
      <c r="A500" s="8">
        <v>32</v>
      </c>
      <c r="B500" s="19" t="s">
        <v>152</v>
      </c>
      <c r="C500" s="19" t="s">
        <v>153</v>
      </c>
      <c r="D500" s="5" t="s">
        <v>120</v>
      </c>
      <c r="E500" s="9"/>
      <c r="F500" s="9">
        <v>0.51</v>
      </c>
      <c r="G500" s="6"/>
      <c r="H500" s="9"/>
      <c r="I500" s="10">
        <f>I504+I506+I507+I508+I511</f>
        <v>1927.1094235941596</v>
      </c>
      <c r="J500">
        <v>1</v>
      </c>
    </row>
    <row r="501" spans="1:9" ht="22.5">
      <c r="A501" s="8"/>
      <c r="B501" s="5" t="s">
        <v>41</v>
      </c>
      <c r="C501" s="5" t="s">
        <v>7</v>
      </c>
      <c r="D501" s="5" t="s">
        <v>9</v>
      </c>
      <c r="E501" s="9">
        <v>12.1</v>
      </c>
      <c r="F501" s="9"/>
      <c r="G501" s="6">
        <f>E501*F500</f>
        <v>6.171</v>
      </c>
      <c r="H501" s="9"/>
      <c r="I501" s="7"/>
    </row>
    <row r="502" spans="1:9" ht="22.5">
      <c r="A502" s="8"/>
      <c r="B502" s="5" t="s">
        <v>42</v>
      </c>
      <c r="C502" s="5" t="s">
        <v>8</v>
      </c>
      <c r="D502" s="5" t="s">
        <v>9</v>
      </c>
      <c r="E502" s="9">
        <v>0.03</v>
      </c>
      <c r="F502" s="9"/>
      <c r="G502" s="6">
        <f>E502*F500</f>
        <v>0.0153</v>
      </c>
      <c r="H502" s="9"/>
      <c r="I502" s="7"/>
    </row>
    <row r="503" spans="1:10" ht="12.75">
      <c r="A503" s="8"/>
      <c r="C503" s="5" t="s">
        <v>15</v>
      </c>
      <c r="D503" s="5"/>
      <c r="E503" s="9"/>
      <c r="F503" s="9"/>
      <c r="G503" s="6"/>
      <c r="H503" s="9"/>
      <c r="I503" s="7">
        <f>SUM(I504:I505)</f>
        <v>849.1111991999999</v>
      </c>
      <c r="J503">
        <v>2</v>
      </c>
    </row>
    <row r="504" spans="1:10" ht="12.75">
      <c r="A504" s="8"/>
      <c r="B504" s="5"/>
      <c r="C504" s="5" t="s">
        <v>127</v>
      </c>
      <c r="D504" s="5"/>
      <c r="E504" s="9">
        <v>1.38</v>
      </c>
      <c r="F504" s="9"/>
      <c r="G504" s="6">
        <f>G501</f>
        <v>6.171</v>
      </c>
      <c r="H504" s="9">
        <v>99.44</v>
      </c>
      <c r="I504" s="7">
        <f>G504*H504*E504</f>
        <v>846.8290511999999</v>
      </c>
      <c r="J504">
        <v>3</v>
      </c>
    </row>
    <row r="505" spans="1:10" ht="12.75">
      <c r="A505" s="8"/>
      <c r="B505" s="5"/>
      <c r="C505" s="5" t="s">
        <v>44</v>
      </c>
      <c r="D505" s="5"/>
      <c r="E505" s="9">
        <v>1.5</v>
      </c>
      <c r="F505" s="9"/>
      <c r="G505" s="6">
        <f>G502</f>
        <v>0.0153</v>
      </c>
      <c r="H505" s="9">
        <v>99.44</v>
      </c>
      <c r="I505" s="7">
        <f>G505*H505*E505</f>
        <v>2.282148</v>
      </c>
      <c r="J505">
        <v>4</v>
      </c>
    </row>
    <row r="506" spans="1:10" ht="12.75">
      <c r="A506" s="8"/>
      <c r="B506" s="5"/>
      <c r="C506" s="5" t="s">
        <v>16</v>
      </c>
      <c r="D506" s="54"/>
      <c r="E506" s="20">
        <v>0.6615</v>
      </c>
      <c r="F506" s="9"/>
      <c r="G506" s="6"/>
      <c r="H506" s="9"/>
      <c r="I506" s="7">
        <f>I503*E506</f>
        <v>561.6870582707999</v>
      </c>
      <c r="J506">
        <v>5</v>
      </c>
    </row>
    <row r="507" spans="1:10" ht="12.75">
      <c r="A507" s="8"/>
      <c r="B507" s="5"/>
      <c r="C507" s="5" t="s">
        <v>17</v>
      </c>
      <c r="D507" s="5"/>
      <c r="E507" s="64">
        <v>0.4208</v>
      </c>
      <c r="F507" s="9"/>
      <c r="G507" s="6"/>
      <c r="H507" s="9"/>
      <c r="I507" s="7">
        <f>I503*E507</f>
        <v>357.30599262335994</v>
      </c>
      <c r="J507">
        <v>6</v>
      </c>
    </row>
    <row r="508" spans="1:10" ht="12.75">
      <c r="A508" s="8"/>
      <c r="B508" s="5"/>
      <c r="C508" s="5" t="s">
        <v>12</v>
      </c>
      <c r="D508" s="5"/>
      <c r="E508" s="9"/>
      <c r="F508" s="9"/>
      <c r="G508" s="6"/>
      <c r="H508" s="9"/>
      <c r="I508" s="7">
        <f>SUM(I509:I510)</f>
        <v>9.052321500000001</v>
      </c>
      <c r="J508">
        <v>7</v>
      </c>
    </row>
    <row r="509" spans="1:9" ht="22.5">
      <c r="A509" s="8"/>
      <c r="B509" s="5" t="s">
        <v>42</v>
      </c>
      <c r="C509" s="5" t="s">
        <v>45</v>
      </c>
      <c r="D509" s="5" t="s">
        <v>10</v>
      </c>
      <c r="E509" s="9">
        <v>0.02</v>
      </c>
      <c r="F509" s="9">
        <v>1.5</v>
      </c>
      <c r="G509" s="6">
        <f>E509*F500</f>
        <v>0.0102</v>
      </c>
      <c r="H509" s="9">
        <v>466.76</v>
      </c>
      <c r="I509" s="7">
        <f>G509*H509*F509</f>
        <v>7.141428000000001</v>
      </c>
    </row>
    <row r="510" spans="1:9" ht="22.5">
      <c r="A510" s="8"/>
      <c r="B510" s="5" t="s">
        <v>42</v>
      </c>
      <c r="C510" s="5" t="s">
        <v>140</v>
      </c>
      <c r="D510" s="5" t="s">
        <v>10</v>
      </c>
      <c r="E510" s="9">
        <v>0.01</v>
      </c>
      <c r="F510" s="9">
        <v>1.5</v>
      </c>
      <c r="G510" s="6">
        <f>E510*F500</f>
        <v>0.0051</v>
      </c>
      <c r="H510" s="9">
        <v>249.79</v>
      </c>
      <c r="I510" s="7">
        <f>G510*H510*F510</f>
        <v>1.9108935000000002</v>
      </c>
    </row>
    <row r="511" spans="1:10" ht="12.75">
      <c r="A511" s="8"/>
      <c r="B511" s="5"/>
      <c r="C511" s="5" t="s">
        <v>11</v>
      </c>
      <c r="D511" s="5"/>
      <c r="E511" s="9"/>
      <c r="F511" s="9"/>
      <c r="G511" s="6"/>
      <c r="H511" s="9"/>
      <c r="I511" s="7">
        <f>SUM(I512:I513)</f>
        <v>152.235</v>
      </c>
      <c r="J511">
        <v>8</v>
      </c>
    </row>
    <row r="512" spans="1:9" ht="12.75">
      <c r="A512" s="8"/>
      <c r="B512" s="5"/>
      <c r="C512" s="5" t="s">
        <v>154</v>
      </c>
      <c r="D512" s="5" t="s">
        <v>53</v>
      </c>
      <c r="E512" s="9">
        <v>16</v>
      </c>
      <c r="F512" s="9"/>
      <c r="G512" s="6">
        <f>E512*F500</f>
        <v>8.16</v>
      </c>
      <c r="H512" s="9">
        <v>15</v>
      </c>
      <c r="I512" s="7">
        <f>G512*H512</f>
        <v>122.4</v>
      </c>
    </row>
    <row r="513" spans="1:9" ht="26.25" customHeight="1">
      <c r="A513" s="8"/>
      <c r="B513" s="5"/>
      <c r="C513" s="5" t="s">
        <v>155</v>
      </c>
      <c r="D513" s="5" t="s">
        <v>151</v>
      </c>
      <c r="E513" s="9">
        <v>0.3</v>
      </c>
      <c r="F513" s="9"/>
      <c r="G513" s="6">
        <f>E513*F500</f>
        <v>0.153</v>
      </c>
      <c r="H513" s="9">
        <v>195</v>
      </c>
      <c r="I513" s="7">
        <f>G513*H513</f>
        <v>29.835</v>
      </c>
    </row>
    <row r="514" spans="1:10" ht="56.25">
      <c r="A514" s="8">
        <v>33</v>
      </c>
      <c r="B514" s="19" t="s">
        <v>156</v>
      </c>
      <c r="C514" s="19" t="s">
        <v>157</v>
      </c>
      <c r="D514" s="5" t="s">
        <v>120</v>
      </c>
      <c r="E514" s="9"/>
      <c r="F514" s="9">
        <v>0.51</v>
      </c>
      <c r="G514" s="6"/>
      <c r="H514" s="9"/>
      <c r="I514" s="10">
        <f>I518+I520+I521+I522+I525</f>
        <v>5474.078035439999</v>
      </c>
      <c r="J514">
        <v>1</v>
      </c>
    </row>
    <row r="515" spans="1:9" ht="22.5">
      <c r="A515" s="8"/>
      <c r="B515" s="5"/>
      <c r="C515" s="5" t="s">
        <v>7</v>
      </c>
      <c r="D515" s="5" t="s">
        <v>9</v>
      </c>
      <c r="E515" s="9">
        <v>29.6</v>
      </c>
      <c r="F515" s="9"/>
      <c r="G515" s="6">
        <f>E515*F514</f>
        <v>15.096000000000002</v>
      </c>
      <c r="H515" s="9"/>
      <c r="I515" s="7"/>
    </row>
    <row r="516" spans="1:9" ht="12.75">
      <c r="A516" s="8"/>
      <c r="B516" s="5"/>
      <c r="C516" s="5" t="s">
        <v>8</v>
      </c>
      <c r="D516" s="5" t="s">
        <v>9</v>
      </c>
      <c r="E516" s="9">
        <v>0.16</v>
      </c>
      <c r="F516" s="9"/>
      <c r="G516" s="6">
        <f>E516*F514</f>
        <v>0.0816</v>
      </c>
      <c r="H516" s="9"/>
      <c r="I516" s="7"/>
    </row>
    <row r="517" spans="1:10" ht="12.75">
      <c r="A517" s="8"/>
      <c r="B517" s="5"/>
      <c r="C517" s="5" t="s">
        <v>15</v>
      </c>
      <c r="D517" s="5"/>
      <c r="E517" s="9"/>
      <c r="F517" s="9"/>
      <c r="G517" s="6"/>
      <c r="H517" s="9"/>
      <c r="I517" s="7">
        <f>SUM(I518:I519)</f>
        <v>1509.2605440000002</v>
      </c>
      <c r="J517">
        <v>2</v>
      </c>
    </row>
    <row r="518" spans="1:10" ht="12.75">
      <c r="A518" s="8"/>
      <c r="B518" s="5"/>
      <c r="C518" s="5" t="s">
        <v>14</v>
      </c>
      <c r="D518" s="5"/>
      <c r="E518" s="9">
        <v>1</v>
      </c>
      <c r="F518" s="9"/>
      <c r="G518" s="6">
        <f>G515</f>
        <v>15.096000000000002</v>
      </c>
      <c r="H518" s="9">
        <v>99.44</v>
      </c>
      <c r="I518" s="7">
        <f>G518*H518*E518</f>
        <v>1501.1462400000003</v>
      </c>
      <c r="J518">
        <v>3</v>
      </c>
    </row>
    <row r="519" spans="1:10" ht="12.75">
      <c r="A519" s="8"/>
      <c r="B519" s="5"/>
      <c r="C519" s="5" t="s">
        <v>30</v>
      </c>
      <c r="D519" s="5"/>
      <c r="E519" s="9">
        <v>1</v>
      </c>
      <c r="F519" s="9"/>
      <c r="G519" s="6">
        <f>G516</f>
        <v>0.0816</v>
      </c>
      <c r="H519" s="9">
        <v>99.44</v>
      </c>
      <c r="I519" s="7">
        <f>G519*H519*E519</f>
        <v>8.114304</v>
      </c>
      <c r="J519">
        <v>4</v>
      </c>
    </row>
    <row r="520" spans="1:10" ht="12.75">
      <c r="A520" s="8"/>
      <c r="B520" s="5"/>
      <c r="C520" s="5" t="s">
        <v>16</v>
      </c>
      <c r="D520" s="5"/>
      <c r="E520" s="67">
        <v>0.56</v>
      </c>
      <c r="F520" s="9"/>
      <c r="G520" s="6"/>
      <c r="H520" s="9"/>
      <c r="I520" s="7">
        <f>I517*E520</f>
        <v>845.1859046400002</v>
      </c>
      <c r="J520">
        <v>5</v>
      </c>
    </row>
    <row r="521" spans="1:10" ht="12.75">
      <c r="A521" s="8"/>
      <c r="B521" s="5"/>
      <c r="C521" s="5" t="s">
        <v>66</v>
      </c>
      <c r="D521" s="5"/>
      <c r="E521" s="67">
        <v>0.45</v>
      </c>
      <c r="F521" s="9"/>
      <c r="G521" s="6"/>
      <c r="H521" s="9"/>
      <c r="I521" s="7">
        <f>I517*E521</f>
        <v>679.1672448000002</v>
      </c>
      <c r="J521">
        <v>6</v>
      </c>
    </row>
    <row r="522" spans="1:10" ht="12.75">
      <c r="A522" s="8"/>
      <c r="B522" s="5"/>
      <c r="C522" s="5" t="s">
        <v>12</v>
      </c>
      <c r="D522" s="5"/>
      <c r="E522" s="9"/>
      <c r="F522" s="9"/>
      <c r="G522" s="6"/>
      <c r="H522" s="9"/>
      <c r="I522" s="7">
        <f>SUM(I523:I524)</f>
        <v>27.022146</v>
      </c>
      <c r="J522">
        <v>7</v>
      </c>
    </row>
    <row r="523" spans="1:9" ht="12.75">
      <c r="A523" s="8"/>
      <c r="B523" s="5"/>
      <c r="C523" s="5" t="s">
        <v>140</v>
      </c>
      <c r="D523" s="5" t="s">
        <v>10</v>
      </c>
      <c r="E523" s="9">
        <v>0.1</v>
      </c>
      <c r="F523" s="9">
        <v>1</v>
      </c>
      <c r="G523" s="6">
        <f>E523*F514</f>
        <v>0.051000000000000004</v>
      </c>
      <c r="H523" s="9">
        <v>249.79</v>
      </c>
      <c r="I523" s="7">
        <f>G523*H523*F523</f>
        <v>12.73929</v>
      </c>
    </row>
    <row r="524" spans="1:9" ht="12.75">
      <c r="A524" s="8"/>
      <c r="B524" s="5"/>
      <c r="C524" s="5" t="s">
        <v>45</v>
      </c>
      <c r="D524" s="5" t="s">
        <v>10</v>
      </c>
      <c r="E524" s="9">
        <v>0.06</v>
      </c>
      <c r="F524" s="9">
        <v>1</v>
      </c>
      <c r="G524" s="6">
        <f>E524*F514</f>
        <v>0.0306</v>
      </c>
      <c r="H524" s="9">
        <v>466.76</v>
      </c>
      <c r="I524" s="7">
        <f>G524*H524*F524</f>
        <v>14.282855999999999</v>
      </c>
    </row>
    <row r="525" spans="1:10" ht="12.75">
      <c r="A525" s="8"/>
      <c r="C525" s="5" t="s">
        <v>11</v>
      </c>
      <c r="D525" s="5"/>
      <c r="E525" s="9"/>
      <c r="F525" s="9"/>
      <c r="G525" s="6"/>
      <c r="H525" s="9"/>
      <c r="I525" s="7">
        <f>SUM(I526:I530)</f>
        <v>2421.5564999999997</v>
      </c>
      <c r="J525">
        <v>8</v>
      </c>
    </row>
    <row r="526" spans="1:9" ht="12.75">
      <c r="A526" s="8"/>
      <c r="B526" s="5"/>
      <c r="C526" s="5" t="s">
        <v>158</v>
      </c>
      <c r="D526" s="5" t="s">
        <v>53</v>
      </c>
      <c r="E526" s="9">
        <v>71</v>
      </c>
      <c r="F526" s="9"/>
      <c r="G526" s="6">
        <f>E526*F514</f>
        <v>36.21</v>
      </c>
      <c r="H526" s="9">
        <v>65</v>
      </c>
      <c r="I526" s="7">
        <f>G526*H526</f>
        <v>2353.65</v>
      </c>
    </row>
    <row r="527" spans="1:9" ht="12.75">
      <c r="A527" s="8"/>
      <c r="B527" s="5"/>
      <c r="C527" s="5" t="s">
        <v>159</v>
      </c>
      <c r="D527" s="5" t="s">
        <v>37</v>
      </c>
      <c r="E527" s="9">
        <v>5.1</v>
      </c>
      <c r="F527" s="9"/>
      <c r="G527" s="6">
        <f>E527*F514</f>
        <v>2.601</v>
      </c>
      <c r="H527" s="9">
        <v>15</v>
      </c>
      <c r="I527" s="7">
        <f>G527*H527</f>
        <v>39.015</v>
      </c>
    </row>
    <row r="528" spans="1:9" ht="12.75">
      <c r="A528" s="8"/>
      <c r="B528" s="5"/>
      <c r="C528" s="5" t="s">
        <v>160</v>
      </c>
      <c r="D528" s="5" t="s">
        <v>53</v>
      </c>
      <c r="E528" s="9">
        <v>25.5</v>
      </c>
      <c r="F528" s="9"/>
      <c r="G528" s="6">
        <f>E528*F514</f>
        <v>13.005</v>
      </c>
      <c r="H528" s="9">
        <v>2.18</v>
      </c>
      <c r="I528" s="7">
        <f>G528*H528</f>
        <v>28.350900000000003</v>
      </c>
    </row>
    <row r="529" spans="1:9" ht="12.75">
      <c r="A529" s="8"/>
      <c r="B529" s="5"/>
      <c r="C529" s="5" t="s">
        <v>161</v>
      </c>
      <c r="D529" s="5" t="s">
        <v>142</v>
      </c>
      <c r="E529" s="9">
        <v>0.0044</v>
      </c>
      <c r="F529" s="9"/>
      <c r="G529" s="6">
        <f>E529*F514</f>
        <v>0.0022440000000000003</v>
      </c>
      <c r="H529" s="9">
        <v>170</v>
      </c>
      <c r="I529" s="7">
        <f>G529*H529</f>
        <v>0.38148000000000004</v>
      </c>
    </row>
    <row r="530" spans="1:9" ht="12.75">
      <c r="A530" s="8"/>
      <c r="B530" s="5"/>
      <c r="C530" s="5" t="s">
        <v>150</v>
      </c>
      <c r="D530" s="5" t="s">
        <v>151</v>
      </c>
      <c r="E530" s="9">
        <v>0.0016</v>
      </c>
      <c r="F530" s="9"/>
      <c r="G530" s="6">
        <f>E530*F514</f>
        <v>0.0008160000000000001</v>
      </c>
      <c r="H530" s="9">
        <v>195</v>
      </c>
      <c r="I530" s="7">
        <f>G530*H530</f>
        <v>0.15912</v>
      </c>
    </row>
    <row r="531" spans="1:13" ht="12.75">
      <c r="A531" s="8"/>
      <c r="B531" s="5"/>
      <c r="C531" s="5"/>
      <c r="D531" s="13"/>
      <c r="E531" s="9"/>
      <c r="F531" s="9"/>
      <c r="G531" s="6"/>
      <c r="H531" s="9"/>
      <c r="I531" s="7"/>
      <c r="L531" s="28" t="e">
        <f>#REF!+#REF!+#REF!+#REF!</f>
        <v>#REF!</v>
      </c>
      <c r="M531" t="s">
        <v>38</v>
      </c>
    </row>
    <row r="532" spans="1:10" ht="12.75">
      <c r="A532" s="8"/>
      <c r="B532" s="5"/>
      <c r="C532" s="5" t="s">
        <v>29</v>
      </c>
      <c r="D532" s="13"/>
      <c r="E532" s="9"/>
      <c r="F532" s="9"/>
      <c r="G532" s="6"/>
      <c r="H532" s="9"/>
      <c r="I532" s="10">
        <f>I14+I25+I39+I49+I60+I71+I85+I105+I122+I134+I156+I175+I194+I212+I231+I251+I266+I280+I298+I311+I334+I350+I363+I376+I390+I408+I429+I443+I461+I475+I487+I500+I514</f>
        <v>881949.0900543762</v>
      </c>
      <c r="J532" s="61">
        <f>SUMIF($J$1:$J$530,"1",$I$1:$I$530)</f>
        <v>881949.0900543762</v>
      </c>
    </row>
    <row r="533" spans="1:9" ht="12.75">
      <c r="A533" s="8"/>
      <c r="B533" s="5"/>
      <c r="C533" s="5" t="s">
        <v>20</v>
      </c>
      <c r="D533" s="13"/>
      <c r="E533" s="9"/>
      <c r="F533" s="9"/>
      <c r="G533" s="6"/>
      <c r="H533" s="9"/>
      <c r="I533" s="10"/>
    </row>
    <row r="534" spans="1:10" ht="12.75">
      <c r="A534" s="8"/>
      <c r="B534" s="5"/>
      <c r="C534" s="5" t="s">
        <v>21</v>
      </c>
      <c r="D534" s="13"/>
      <c r="E534" s="14">
        <f aca="true" t="shared" si="9" ref="E534:E539">I17+I28+I42+I52+I63+I74+I88+I108+I125+I137+I159+I178+I197+I215+I234+I254+I269+I283+I301+I314+I337+I353+I366+I379+I393+I411+I432+I446+I464+I478+I490+I503+I517</f>
        <v>293515.93258152</v>
      </c>
      <c r="F534" s="9"/>
      <c r="G534" s="6"/>
      <c r="H534" s="9"/>
      <c r="I534" s="10"/>
      <c r="J534" s="61">
        <f>SUMIF($J$1:$J$530,"2",$I$1:$I$530)</f>
        <v>293515.93258152</v>
      </c>
    </row>
    <row r="535" spans="1:10" ht="12.75">
      <c r="A535" s="8"/>
      <c r="B535" s="5"/>
      <c r="C535" s="5" t="s">
        <v>22</v>
      </c>
      <c r="D535" s="13"/>
      <c r="E535" s="14">
        <f t="shared" si="9"/>
        <v>266154.2086315199</v>
      </c>
      <c r="F535" s="9"/>
      <c r="G535" s="6"/>
      <c r="H535" s="9"/>
      <c r="I535" s="10">
        <f>E535</f>
        <v>266154.2086315199</v>
      </c>
      <c r="J535" s="61">
        <f>SUMIF($J$1:$J$530,"3",$I$1:$I$530)</f>
        <v>266154.2086315199</v>
      </c>
    </row>
    <row r="536" spans="1:10" ht="12.75">
      <c r="A536" s="8"/>
      <c r="B536" s="5"/>
      <c r="C536" s="5" t="s">
        <v>23</v>
      </c>
      <c r="D536" s="13"/>
      <c r="E536" s="14">
        <f t="shared" si="9"/>
        <v>27370.385173999992</v>
      </c>
      <c r="F536" s="9"/>
      <c r="G536" s="6"/>
      <c r="H536" s="9"/>
      <c r="I536" s="10"/>
      <c r="J536" s="61">
        <f>SUMIF($J$1:$J$530,"4",$I$1:$I$530)</f>
        <v>27370.385173999992</v>
      </c>
    </row>
    <row r="537" spans="1:10" ht="12.75">
      <c r="A537" s="8"/>
      <c r="B537" s="5"/>
      <c r="C537" s="5" t="s">
        <v>16</v>
      </c>
      <c r="D537" s="13"/>
      <c r="E537" s="14">
        <f t="shared" si="9"/>
        <v>178725.51451680332</v>
      </c>
      <c r="F537" s="9">
        <v>1</v>
      </c>
      <c r="G537" s="6"/>
      <c r="H537" s="9"/>
      <c r="I537" s="10">
        <f>E537*F537</f>
        <v>178725.51451680332</v>
      </c>
      <c r="J537" s="61">
        <f>SUMIF($J$1:$J$530,"5",$I$1:$I$530)</f>
        <v>178725.51451680332</v>
      </c>
    </row>
    <row r="538" spans="1:10" ht="12.75">
      <c r="A538" s="8"/>
      <c r="B538" s="5"/>
      <c r="C538" s="5" t="s">
        <v>17</v>
      </c>
      <c r="D538" s="13"/>
      <c r="E538" s="14">
        <f t="shared" si="9"/>
        <v>145239.5537368388</v>
      </c>
      <c r="F538" s="9">
        <v>1</v>
      </c>
      <c r="G538" s="6"/>
      <c r="H538" s="9"/>
      <c r="I538" s="10">
        <f>E538*F538</f>
        <v>145239.5537368388</v>
      </c>
      <c r="J538" s="61">
        <f>SUMIF($J$1:$J$530,"6",$I$1:$I$530)</f>
        <v>145239.5537368388</v>
      </c>
    </row>
    <row r="539" spans="1:10" ht="12.75">
      <c r="A539" s="8"/>
      <c r="B539" s="5"/>
      <c r="C539" s="5" t="s">
        <v>24</v>
      </c>
      <c r="D539" s="13"/>
      <c r="E539" s="14">
        <f t="shared" si="9"/>
        <v>82219.06602975003</v>
      </c>
      <c r="F539" s="9"/>
      <c r="G539" s="6"/>
      <c r="H539" s="9"/>
      <c r="I539" s="10">
        <f>E539</f>
        <v>82219.06602975003</v>
      </c>
      <c r="J539" s="61">
        <f>SUMIF($J$1:$J$530,"7",$I$1:$I$530)</f>
        <v>82219.06602975003</v>
      </c>
    </row>
    <row r="540" spans="1:10" ht="12.75">
      <c r="A540" s="8"/>
      <c r="B540" s="5"/>
      <c r="C540" s="5" t="s">
        <v>18</v>
      </c>
      <c r="D540" s="13"/>
      <c r="E540" s="14">
        <f>I23+I37+I48+I59+I70+I84+I98+I117+I133+I145+I167+I187+I206+I224+I243+I263+I277+I292+I310+I323+I346+I360+I374+I387+I401+I419+I440+I455+I473+I486+I497+I511+I525</f>
        <v>209610.74713946402</v>
      </c>
      <c r="F540" s="9"/>
      <c r="G540" s="6"/>
      <c r="H540" s="9"/>
      <c r="I540" s="10">
        <f>E540</f>
        <v>209610.74713946402</v>
      </c>
      <c r="J540" s="61">
        <f>SUMIF($J$1:$J$530,"8",$I$1:$I$530)</f>
        <v>209610.74713946402</v>
      </c>
    </row>
    <row r="541" spans="1:9" ht="12.75">
      <c r="A541" s="8"/>
      <c r="B541" s="5"/>
      <c r="C541" s="5"/>
      <c r="D541" s="13"/>
      <c r="E541" s="9"/>
      <c r="F541" s="9"/>
      <c r="G541" s="6"/>
      <c r="H541" s="9"/>
      <c r="I541" s="7"/>
    </row>
    <row r="542" spans="1:9" ht="22.5">
      <c r="A542" s="12"/>
      <c r="B542" s="11"/>
      <c r="C542" s="5" t="s">
        <v>31</v>
      </c>
      <c r="D542" s="5"/>
      <c r="E542" s="11"/>
      <c r="F542" s="11"/>
      <c r="G542" s="11"/>
      <c r="H542" s="11"/>
      <c r="I542" s="68">
        <f>SUM(I535:I541)</f>
        <v>881949.0900543762</v>
      </c>
    </row>
    <row r="543" spans="1:9" ht="12.75">
      <c r="A543" s="12"/>
      <c r="B543" s="11"/>
      <c r="C543" s="5" t="s">
        <v>27</v>
      </c>
      <c r="D543" s="15"/>
      <c r="E543" s="11"/>
      <c r="F543" s="11"/>
      <c r="G543" s="11"/>
      <c r="H543" s="11"/>
      <c r="I543" s="17">
        <f>I552</f>
        <v>57411.383438216675</v>
      </c>
    </row>
    <row r="544" spans="1:9" ht="12.75">
      <c r="A544" s="12"/>
      <c r="B544" s="11"/>
      <c r="C544" s="5" t="s">
        <v>28</v>
      </c>
      <c r="D544" s="15">
        <v>0.02</v>
      </c>
      <c r="E544" s="11"/>
      <c r="F544" s="11"/>
      <c r="G544" s="11"/>
      <c r="H544" s="11"/>
      <c r="I544" s="17">
        <f>I540*D544</f>
        <v>4192.21494278928</v>
      </c>
    </row>
    <row r="545" spans="1:9" ht="22.5">
      <c r="A545" s="12"/>
      <c r="B545" s="11"/>
      <c r="C545" s="21" t="s">
        <v>32</v>
      </c>
      <c r="D545" s="5"/>
      <c r="E545" s="11"/>
      <c r="F545" s="11"/>
      <c r="G545" s="11"/>
      <c r="H545" s="11"/>
      <c r="I545" s="18">
        <f>I542+I543+I544</f>
        <v>943552.6884353821</v>
      </c>
    </row>
    <row r="546" spans="1:9" ht="12.75">
      <c r="A546" s="70"/>
      <c r="B546" s="70"/>
      <c r="C546" s="71" t="s">
        <v>26</v>
      </c>
      <c r="D546" s="71"/>
      <c r="E546" s="70"/>
      <c r="F546" s="70"/>
      <c r="G546" s="70"/>
      <c r="H546" s="70"/>
      <c r="I546" s="72"/>
    </row>
    <row r="547" spans="1:9" ht="12.75">
      <c r="A547" s="70"/>
      <c r="B547" s="70"/>
      <c r="C547" s="71" t="s">
        <v>18</v>
      </c>
      <c r="D547" s="71"/>
      <c r="E547" s="73">
        <f>E540</f>
        <v>209610.74713946402</v>
      </c>
      <c r="F547" s="74">
        <v>0.18</v>
      </c>
      <c r="G547" s="70"/>
      <c r="H547" s="70"/>
      <c r="I547" s="72">
        <f>E547*F547</f>
        <v>37729.93448510352</v>
      </c>
    </row>
    <row r="548" spans="1:9" ht="12.75">
      <c r="A548" s="70"/>
      <c r="B548" s="70"/>
      <c r="C548" s="71" t="s">
        <v>24</v>
      </c>
      <c r="D548" s="71"/>
      <c r="E548" s="73">
        <f>E539</f>
        <v>82219.06602975003</v>
      </c>
      <c r="F548" s="74">
        <v>0.18</v>
      </c>
      <c r="G548" s="70"/>
      <c r="H548" s="70"/>
      <c r="I548" s="72">
        <f>F548*(E548-E549)</f>
        <v>9872.762554035005</v>
      </c>
    </row>
    <row r="549" spans="1:9" ht="12.75">
      <c r="A549" s="70"/>
      <c r="B549" s="70"/>
      <c r="C549" s="71" t="s">
        <v>23</v>
      </c>
      <c r="D549" s="71"/>
      <c r="E549" s="75">
        <f>E536</f>
        <v>27370.385173999992</v>
      </c>
      <c r="F549" s="74"/>
      <c r="G549" s="70"/>
      <c r="H549" s="70"/>
      <c r="I549" s="72"/>
    </row>
    <row r="550" spans="1:9" ht="12.75">
      <c r="A550" s="70"/>
      <c r="B550" s="70"/>
      <c r="C550" s="71" t="s">
        <v>16</v>
      </c>
      <c r="D550" s="71"/>
      <c r="E550" s="75">
        <f>I537</f>
        <v>178725.51451680332</v>
      </c>
      <c r="F550" s="74">
        <v>0.18</v>
      </c>
      <c r="G550" s="70">
        <v>0.183</v>
      </c>
      <c r="H550" s="70"/>
      <c r="I550" s="72">
        <f>E550*F550*G550</f>
        <v>5887.218448183501</v>
      </c>
    </row>
    <row r="551" spans="1:9" ht="12.75">
      <c r="A551" s="70"/>
      <c r="B551" s="70"/>
      <c r="C551" s="71" t="s">
        <v>17</v>
      </c>
      <c r="D551" s="71"/>
      <c r="E551" s="75">
        <f>I538</f>
        <v>145239.5537368388</v>
      </c>
      <c r="F551" s="74">
        <v>0.18</v>
      </c>
      <c r="G551" s="70">
        <v>0.15</v>
      </c>
      <c r="H551" s="70"/>
      <c r="I551" s="72">
        <f>E551*F551*G551</f>
        <v>3921.4679508946474</v>
      </c>
    </row>
    <row r="552" spans="1:9" ht="12.75">
      <c r="A552" s="70"/>
      <c r="B552" s="70"/>
      <c r="C552" s="71" t="s">
        <v>19</v>
      </c>
      <c r="D552" s="71"/>
      <c r="E552" s="70"/>
      <c r="F552" s="70"/>
      <c r="G552" s="70"/>
      <c r="H552" s="70"/>
      <c r="I552" s="72">
        <f>SUM(I547:I551)</f>
        <v>57411.383438216675</v>
      </c>
    </row>
    <row r="553" spans="1:9" ht="12.75">
      <c r="A553" s="70"/>
      <c r="B553" s="70"/>
      <c r="C553" s="71"/>
      <c r="D553" s="71"/>
      <c r="E553" s="70"/>
      <c r="F553" s="70"/>
      <c r="G553" s="70"/>
      <c r="H553" s="70"/>
      <c r="I553" s="72"/>
    </row>
    <row r="554" spans="1:9" ht="12.75">
      <c r="A554" s="76"/>
      <c r="B554" s="76"/>
      <c r="C554" s="77"/>
      <c r="D554" s="77"/>
      <c r="E554" s="76"/>
      <c r="F554" s="76"/>
      <c r="G554" s="76"/>
      <c r="H554" s="76"/>
      <c r="I554" s="78"/>
    </row>
    <row r="555" spans="1:9" ht="12.75">
      <c r="A555" s="76"/>
      <c r="B555" s="76"/>
      <c r="C555" s="76"/>
      <c r="D555" s="77"/>
      <c r="E555" s="76"/>
      <c r="F555" s="76"/>
      <c r="G555" s="76"/>
      <c r="H555" s="76"/>
      <c r="I555" s="76"/>
    </row>
    <row r="556" spans="1:9" ht="12.75">
      <c r="A556" s="76"/>
      <c r="B556" s="76"/>
      <c r="C556" s="76"/>
      <c r="D556" s="76"/>
      <c r="E556" s="76"/>
      <c r="F556" s="76"/>
      <c r="G556" s="76"/>
      <c r="H556" s="76"/>
      <c r="I556" s="76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8" ht="12.75">
      <c r="A560" s="1"/>
      <c r="D560" s="1"/>
      <c r="E560" s="1"/>
      <c r="F560" s="1"/>
      <c r="G560" s="1"/>
      <c r="H560" s="1"/>
    </row>
    <row r="561" spans="1:8" ht="12.75">
      <c r="A561" s="1"/>
      <c r="D561" s="1"/>
      <c r="E561" s="1"/>
      <c r="F561" s="1"/>
      <c r="G561" s="1"/>
      <c r="H561" s="1"/>
    </row>
    <row r="562" spans="1:8" ht="12.75">
      <c r="A562" s="1"/>
      <c r="D562" s="1"/>
      <c r="E562" s="1"/>
      <c r="F562" s="1"/>
      <c r="G562" s="1"/>
      <c r="H562" s="1"/>
    </row>
    <row r="563" spans="1:8" ht="12.75">
      <c r="A563" s="1"/>
      <c r="D563" s="1"/>
      <c r="E563" s="1"/>
      <c r="G563" s="1"/>
      <c r="H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</sheetData>
  <sheetProtection/>
  <printOptions/>
  <pageMargins left="0.3937007874015748" right="0.3937007874015748" top="0.5905511811023623" bottom="0.5905511811023623" header="0.31496062992125984" footer="0.5118110236220472"/>
  <pageSetup horizontalDpi="600" verticalDpi="600" orientation="portrait" paperSize="9" r:id="rId4"/>
  <headerFooter alignWithMargins="0">
    <oddHeader>&amp;CСтраница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</dc:creator>
  <cp:keywords/>
  <dc:description/>
  <cp:lastModifiedBy>-</cp:lastModifiedBy>
  <cp:lastPrinted>2010-07-12T04:27:52Z</cp:lastPrinted>
  <dcterms:created xsi:type="dcterms:W3CDTF">2001-03-28T04:36:38Z</dcterms:created>
  <dcterms:modified xsi:type="dcterms:W3CDTF">2010-07-15T07:25:41Z</dcterms:modified>
  <cp:category/>
  <cp:version/>
  <cp:contentType/>
  <cp:contentStatus/>
</cp:coreProperties>
</file>